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jet neuf soumis RE2020" sheetId="1" state="visible" r:id="rId2"/>
    <sheet name="loyers accessoires" sheetId="2" state="visible" r:id="rId3"/>
  </sheets>
  <definedNames>
    <definedName function="false" hidden="false" localSheetId="0" name="_xlnm.Print_Area" vbProcedure="false">'Projet neuf soumis RE2020'!$A$1:$N$109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F25" authorId="0">
      <text>
        <r>
          <rPr>
            <sz val="10"/>
            <rFont val="Arial"/>
            <family val="2"/>
          </rPr>
          <t xml:space="preserve">Dans cette partie la colonne PLAI </t>
        </r>
        <r>
          <rPr>
            <b val="true"/>
            <u val="single"/>
            <sz val="10"/>
            <rFont val="Arial"/>
            <family val="2"/>
          </rPr>
          <t xml:space="preserve">inclut</t>
        </r>
        <r>
          <rPr>
            <sz val="10"/>
            <rFont val="Arial"/>
            <family val="2"/>
          </rPr>
          <t xml:space="preserve"> les PLAI-Adaptés</t>
        </r>
      </text>
    </comment>
    <comment ref="F80" authorId="0">
      <text>
        <r>
          <rPr>
            <sz val="10"/>
            <rFont val="Arial"/>
            <family val="2"/>
          </rPr>
          <t xml:space="preserve">Dans cette partie, les PLAI </t>
        </r>
        <r>
          <rPr>
            <b val="true"/>
            <u val="single"/>
            <sz val="10"/>
            <rFont val="Arial"/>
            <family val="2"/>
          </rPr>
          <t xml:space="preserve">n’incluent</t>
        </r>
        <r>
          <rPr>
            <sz val="10"/>
            <rFont val="Arial"/>
            <family val="2"/>
          </rPr>
          <t xml:space="preserve"> pas les PLAI-Adaptés.</t>
        </r>
      </text>
    </comment>
  </commentList>
</comments>
</file>

<file path=xl/sharedStrings.xml><?xml version="1.0" encoding="utf-8"?>
<sst xmlns="http://schemas.openxmlformats.org/spreadsheetml/2006/main" count="211" uniqueCount="135">
  <si>
    <t xml:space="preserve">V1.3</t>
  </si>
  <si>
    <t xml:space="preserve">Fiche technique : Marges locales</t>
  </si>
  <si>
    <r>
      <rPr>
        <sz val="15"/>
        <rFont val="Marianne"/>
        <family val="3"/>
      </rPr>
      <t xml:space="preserve">Projet neuf</t>
    </r>
    <r>
      <rPr>
        <u val="single"/>
        <sz val="15"/>
        <rFont val="Marianne"/>
        <family val="3"/>
      </rPr>
      <t xml:space="preserve"> soumis</t>
    </r>
    <r>
      <rPr>
        <sz val="15"/>
        <rFont val="Marianne"/>
        <family val="3"/>
      </rPr>
      <t xml:space="preserve"> à la RE2020 (PC </t>
    </r>
    <r>
      <rPr>
        <u val="single"/>
        <sz val="15"/>
        <rFont val="Marianne"/>
        <family val="3"/>
      </rPr>
      <t xml:space="preserve">déposé à partir du</t>
    </r>
    <r>
      <rPr>
        <sz val="15"/>
        <rFont val="Marianne"/>
        <family val="3"/>
      </rPr>
      <t xml:space="preserve"> 01/01/2022)</t>
    </r>
  </si>
  <si>
    <t xml:space="preserve">MODE D’EMPLOI</t>
  </si>
  <si>
    <t xml:space="preserve">les cases à remplir sont en jaune</t>
  </si>
  <si>
    <t xml:space="preserve">Dans les tableaux renseigner toujours le NOMBRE de logements, sauf pour « SU » et « SLCR » (surfaces en m²) et « Innovation » (un % entre 0% et 5%).</t>
  </si>
  <si>
    <t xml:space="preserve">les résultats sont en rouge</t>
  </si>
  <si>
    <t xml:space="preserve">Téléverser dans SIAP une version PDF du document (via Exporter au format PDF, ou via « imprimer »→PDFCreator par exemple).</t>
  </si>
  <si>
    <t xml:space="preserve">Afin qu’il n’y ai aucune ambiguïté, merci de transmettre au service instructeur une version PDF du document (via Exporter au format PDF, ou via « imprimer »→PDFCreator par exemple).</t>
  </si>
  <si>
    <t xml:space="preserve">Individuel</t>
  </si>
  <si>
    <t xml:space="preserve">Collectif</t>
  </si>
  <si>
    <t xml:space="preserve">PLAI</t>
  </si>
  <si>
    <t xml:space="preserve">PLUS</t>
  </si>
  <si>
    <t xml:space="preserve">IDENTIFICATION DE L’OPÉRATION</t>
  </si>
  <si>
    <t xml:space="preserve">CA Caux Seine Agglo</t>
  </si>
  <si>
    <t xml:space="preserve">Raison sociale du bailleur</t>
  </si>
  <si>
    <t xml:space="preserve">CA Dieppe-Maritime</t>
  </si>
  <si>
    <t xml:space="preserve">Numéro SIAP</t>
  </si>
  <si>
    <t xml:space="preserve">Nom de l’opération</t>
  </si>
  <si>
    <t xml:space="preserve">Conseil Départemental</t>
  </si>
  <si>
    <t xml:space="preserve">Adresse</t>
  </si>
  <si>
    <t xml:space="preserve">CU Le Havre Seine Métropole</t>
  </si>
  <si>
    <t xml:space="preserve">Commune</t>
  </si>
  <si>
    <t xml:space="preserve">Métropole Rouen Normandie</t>
  </si>
  <si>
    <t xml:space="preserve">Zone de tension</t>
  </si>
  <si>
    <t xml:space="preserve">PC déposé</t>
  </si>
  <si>
    <t xml:space="preserve">si oui, date</t>
  </si>
  <si>
    <t xml:space="preserve">Secteur de délégation</t>
  </si>
  <si>
    <t xml:space="preserve">CARACTÉRISTIQUES GÉNÉRALES DE L’OPÉRATION</t>
  </si>
  <si>
    <t xml:space="preserve">PLS</t>
  </si>
  <si>
    <t xml:space="preserve">Total</t>
  </si>
  <si>
    <t xml:space="preserve">Nombre de logements par catégorie
(y.c. les PLS)</t>
  </si>
  <si>
    <r>
      <rPr>
        <i val="true"/>
        <sz val="10"/>
        <rFont val="Marianne"/>
        <family val="3"/>
      </rPr>
      <t xml:space="preserve">dont </t>
    </r>
    <r>
      <rPr>
        <b val="true"/>
        <i val="true"/>
        <sz val="10"/>
        <rFont val="Marianne"/>
        <family val="3"/>
      </rPr>
      <t xml:space="preserve">PLAI-adaptés</t>
    </r>
  </si>
  <si>
    <t xml:space="preserve">Mode de chauffage principal :</t>
  </si>
  <si>
    <t xml:space="preserve">si autre chauffage :</t>
  </si>
  <si>
    <t xml:space="preserve">Présence d’un mode de chauffage complémentaire :</t>
  </si>
  <si>
    <t xml:space="preserve">si oui, préciser :</t>
  </si>
  <si>
    <t xml:space="preserve">Eau chaude sanitaire (ECS) :</t>
  </si>
  <si>
    <t xml:space="preserve">si autre mode ECS :</t>
  </si>
  <si>
    <t xml:space="preserve">Présence d’un mode de chauffage complémentaire de l’eau sanitaire :</t>
  </si>
  <si>
    <t xml:space="preserve">CARACTÉRISTIQUES MARGES LOCALES</t>
  </si>
  <si>
    <t xml:space="preserve">Thématique</t>
  </si>
  <si>
    <t xml:space="preserve">Critère</t>
  </si>
  <si>
    <t xml:space="preserve">barème</t>
  </si>
  <si>
    <t xml:space="preserve">Pièces justificatives pour l’engagement</t>
  </si>
  <si>
    <t xml:space="preserve">Pièces justificatives pour la clôture</t>
  </si>
  <si>
    <t xml:space="preserve">Energie</t>
  </si>
  <si>
    <t xml:space="preserve">1.1</t>
  </si>
  <si>
    <r>
      <rPr>
        <sz val="10"/>
        <rFont val="Marianne"/>
        <family val="3"/>
      </rPr>
      <t xml:space="preserve">[Indicateur BBIO – 10 %] OU
[Indicateur C</t>
    </r>
    <r>
      <rPr>
        <vertAlign val="subscript"/>
        <sz val="10"/>
        <rFont val="Marianne"/>
        <family val="3"/>
      </rPr>
      <t xml:space="preserve">ep</t>
    </r>
    <r>
      <rPr>
        <sz val="10"/>
        <rFont val="Marianne"/>
        <family val="3"/>
      </rPr>
      <t xml:space="preserve"> -10 % et C</t>
    </r>
    <r>
      <rPr>
        <vertAlign val="subscript"/>
        <sz val="10"/>
        <rFont val="Marianne"/>
        <family val="3"/>
      </rPr>
      <t xml:space="preserve">ep,nr</t>
    </r>
    <r>
      <rPr>
        <sz val="10"/>
        <rFont val="Marianne"/>
        <family val="3"/>
      </rPr>
      <t xml:space="preserve"> -10 %] OU Label aux exigences équivalentes</t>
    </r>
  </si>
  <si>
    <t xml:space="preserve">Le cas échéant, récépissé de la demande de label</t>
  </si>
  <si>
    <t xml:space="preserve">Attestation du label</t>
  </si>
  <si>
    <t xml:space="preserve">Accessibilité</t>
  </si>
  <si>
    <t xml:space="preserve">2.1</t>
  </si>
  <si>
    <t xml:space="preserve">Label Habitat Senior Service  (ou équivalent)</t>
  </si>
  <si>
    <t xml:space="preserve">Récépissé de la demande de label + Liste des logements concernés</t>
  </si>
  <si>
    <t xml:space="preserve">Attestation du label indiquant la liste des logements concernés</t>
  </si>
  <si>
    <t xml:space="preserve">2.2</t>
  </si>
  <si>
    <t xml:space="preserve">Ascenseur non obligatoire
(≤ R+2)</t>
  </si>
  <si>
    <t xml:space="preserve">Qualité d’usage</t>
  </si>
  <si>
    <t xml:space="preserve">3.1</t>
  </si>
  <si>
    <t xml:space="preserve">Respect des critères de qualité d’usage *</t>
  </si>
  <si>
    <t xml:space="preserve">Plans</t>
  </si>
  <si>
    <t xml:space="preserve">Certificat signé de l’architecte ou maître d’œuvre, identifiant les logements concernés et mentionnant les critères exigés</t>
  </si>
  <si>
    <t xml:space="preserve">3.2</t>
  </si>
  <si>
    <t xml:space="preserve">Cuisine avec plaque de cuisson (sauf plaque fonte), hotte et rangements</t>
  </si>
  <si>
    <t xml:space="preserve">3.3</t>
  </si>
  <si>
    <t xml:space="preserve">Salle d’eau supplémentaire</t>
  </si>
  <si>
    <t xml:space="preserve">Qualité de la construction</t>
  </si>
  <si>
    <t xml:space="preserve">4.1</t>
  </si>
  <si>
    <t xml:space="preserve">Volets extérieurs en immeuble collectif (volet roulant ou sur rail)</t>
  </si>
  <si>
    <t xml:space="preserve">4.2</t>
  </si>
  <si>
    <t xml:space="preserve">Label Bâtiment Biosourcé (ou équivalent) OU anticipation de la réglementation 2025 sur l’indicateur Ic (impact construction) RE2020</t>
  </si>
  <si>
    <t xml:space="preserve">Récépissé de la demande de label</t>
  </si>
  <si>
    <t xml:space="preserve">4.3</t>
  </si>
  <si>
    <t xml:space="preserve">Utilisation des eaux pluviales pour chasses d’eau </t>
  </si>
  <si>
    <t xml:space="preserve">Calibrage de la cuve pour répondre au besoin annuel moyen</t>
  </si>
  <si>
    <t xml:space="preserve">4.4</t>
  </si>
  <si>
    <t xml:space="preserve">Innovations (max 5%). Coefficient : </t>
  </si>
  <si>
    <t xml:space="preserve">Demande justifiée</t>
  </si>
  <si>
    <t xml:space="preserve">Autres surfaces</t>
  </si>
  <si>
    <t xml:space="preserve">5.1</t>
  </si>
  <si>
    <t xml:space="preserve">Stationnement extérieur pour lequel aucun loyer accessoire n’est appliqué, uniquement si n’est pas séparable du logement</t>
  </si>
  <si>
    <t xml:space="preserve">5.1 bis</t>
  </si>
  <si>
    <t xml:space="preserve">Garage fermé pour lequel aucun loyer accessoire n’est appliqué, uniquement si n’est pas séparable du logement</t>
  </si>
  <si>
    <t xml:space="preserve">5.2</t>
  </si>
  <si>
    <t xml:space="preserve">Jardin individualisé, d’au moins 50m², uniquement si  aucun loyer accessoire n’est appliqué pour cet espace</t>
  </si>
  <si>
    <t xml:space="preserve">5.3</t>
  </si>
  <si>
    <t xml:space="preserve">Locaux communs résidentiels (LCR)</t>
  </si>
  <si>
    <t xml:space="preserve">surface utile totale</t>
  </si>
  <si>
    <t xml:space="preserve">SU</t>
  </si>
  <si>
    <t xml:space="preserve">surface des LCR</t>
  </si>
  <si>
    <t xml:space="preserve">SLCR</t>
  </si>
  <si>
    <t xml:space="preserve">ERREURS RELEVEES :</t>
  </si>
  <si>
    <t xml:space="preserve">1cm</t>
  </si>
  <si>
    <t xml:space="preserve">COMMENTAIRES DU BAILLEUR</t>
  </si>
  <si>
    <t xml:space="preserve">CALCUL DE LA MARGE</t>
  </si>
  <si>
    <t xml:space="preserve">RAPPEL DES PIECES JUSTIFICATIVES MARGES DE LOYERS</t>
  </si>
  <si>
    <t xml:space="preserve">Haute 4,5cm</t>
  </si>
  <si>
    <t xml:space="preserve">CALCUL DU LOYER ACCESSOIRE</t>
  </si>
  <si>
    <t xml:space="preserve">Actualisation : les présents plafonds sont actualisés chaque année au 1er janvier, en fonction de la variation de l'IRL du 2ème trimestre de l'année N-1.</t>
  </si>
  <si>
    <t xml:space="preserve">PLAI-A</t>
  </si>
  <si>
    <t xml:space="preserve">PLAI hors adaptés</t>
  </si>
  <si>
    <t xml:space="preserve">PLAI adaptés</t>
  </si>
  <si>
    <t xml:space="preserve">RAPPEL :</t>
  </si>
  <si>
    <t xml:space="preserve">Garages / boxes</t>
  </si>
  <si>
    <t xml:space="preserve">Parkings souterrains fermés</t>
  </si>
  <si>
    <t xml:space="preserve">Parkings souterrains ouverts</t>
  </si>
  <si>
    <t xml:space="preserve">Parkings privatisés en surface*</t>
  </si>
  <si>
    <t xml:space="preserve">Cours / jardins</t>
  </si>
  <si>
    <t xml:space="preserve">*Parkings privatisés en surface : en programme collectif, loyer accessoire possible si le parking est à la fois privatisé et situé à l'intérieur du programme de logements de l'opération.</t>
  </si>
  <si>
    <t xml:space="preserve">calcul (théorique)</t>
  </si>
  <si>
    <t xml:space="preserve">loyer accessoire moyen par log</t>
  </si>
  <si>
    <t xml:space="preserve">rappel plafond au logement</t>
  </si>
  <si>
    <t xml:space="preserve">dépassement loyer plafond</t>
  </si>
  <si>
    <t xml:space="preserve">Somme des LA supérieure au total de logements pour certaines catégories. Rappel : un seul stationnement pris en compte par logement.</t>
  </si>
  <si>
    <t xml:space="preserve">Somme des stationnements ou jardins (LA +  ML) supérieure à la somme des logements pour certaines catégories. Rappel : pas de cumul ML et LA sur un même item.</t>
  </si>
  <si>
    <t xml:space="preserve">2,7cm</t>
  </si>
  <si>
    <t xml:space="preserve">NOTA : le plafond par logement s’applique à chaque logement, pas seulement à la moyenne.
NOTA 2 : un seul stationnement pris en compte par logement, et pas de cumul marge locale et loyer accessoire.</t>
  </si>
  <si>
    <t xml:space="preserve">VALIDATION DE LA FICHE</t>
  </si>
  <si>
    <t xml:space="preserve">NOM</t>
  </si>
  <si>
    <t xml:space="preserve">Prénom</t>
  </si>
  <si>
    <t xml:space="preserve">Fonction</t>
  </si>
  <si>
    <t xml:space="preserve">Je certifie que toutes les informations indiquées sont exactes au regard de la définition actuelle du projet</t>
  </si>
  <si>
    <t xml:space="preserve">Date</t>
  </si>
  <si>
    <t xml:space="preserve">PLAFONDS DE LOYERS ACCESSOIRES EN SEINE-MARITIME</t>
  </si>
  <si>
    <t xml:space="preserve">Loyers mensuels (en €) actualisés au 1er janvier 2022 :</t>
  </si>
  <si>
    <t xml:space="preserve">Zones</t>
  </si>
  <si>
    <t xml:space="preserve">B</t>
  </si>
  <si>
    <t xml:space="preserve">Parking privatisé en surface</t>
  </si>
  <si>
    <t xml:space="preserve">Cours / jardins en individuel</t>
  </si>
  <si>
    <t xml:space="preserve">Cours / jardins en collectif</t>
  </si>
  <si>
    <t xml:space="preserve">PLAFONDS (cumuls)</t>
  </si>
  <si>
    <t xml:space="preserve">C</t>
  </si>
  <si>
    <t xml:space="preserve">Parking en surface privatisé : en programme collectif, loyer accessoire possible si le parking est à la fois privatisé et situé à l'intérieur du programme de logements de l'opération.</t>
  </si>
  <si>
    <t xml:space="preserve">Loyers accessoires liés au stationnement : un seul loyer possible (si garage + parking en surface) pour un même locataire.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</si>
</sst>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\ %"/>
    <numFmt numFmtId="166" formatCode="dd/mm/yy"/>
    <numFmt numFmtId="167" formatCode="0.00\ %"/>
    <numFmt numFmtId="168" formatCode="General"/>
    <numFmt numFmtId="169" formatCode="&quot;VRAI&quot;;&quot;VRAI&quot;;&quot;FAUX&quot;"/>
    <numFmt numFmtId="170" formatCode="#,##0.00\ [$m²-40C];[RED]\-#,##0.00\ [$m²-40C]"/>
    <numFmt numFmtId="171" formatCode="#,##0.00"/>
    <numFmt numFmtId="172" formatCode="0"/>
    <numFmt numFmtId="173" formatCode="#,##0.00\ [$€-40C];[RED]\-#,##0.00\ [$€-40C]"/>
    <numFmt numFmtId="174" formatCode="#,##0.00\ [$€-40C]"/>
  </numFmts>
  <fonts count="2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A933"/>
      <name val="Arial"/>
      <family val="2"/>
    </font>
    <font>
      <sz val="10"/>
      <color rgb="FFFF0000"/>
      <name val="Arial"/>
      <family val="2"/>
    </font>
    <font>
      <sz val="10"/>
      <name val="Marianne"/>
      <family val="3"/>
    </font>
    <font>
      <sz val="20"/>
      <name val="Marianne"/>
      <family val="3"/>
    </font>
    <font>
      <sz val="15"/>
      <name val="Marianne"/>
      <family val="3"/>
    </font>
    <font>
      <u val="single"/>
      <sz val="15"/>
      <name val="Marianne"/>
      <family val="3"/>
    </font>
    <font>
      <sz val="10"/>
      <color rgb="FF000000"/>
      <name val="Marianne"/>
      <family val="3"/>
    </font>
    <font>
      <b val="true"/>
      <sz val="10"/>
      <color rgb="FFC9211E"/>
      <name val="Marianne"/>
      <family val="3"/>
    </font>
    <font>
      <b val="true"/>
      <sz val="10"/>
      <name val="Marianne"/>
      <family val="3"/>
    </font>
    <font>
      <i val="true"/>
      <sz val="10"/>
      <name val="Marianne"/>
      <family val="3"/>
    </font>
    <font>
      <b val="true"/>
      <i val="true"/>
      <sz val="10"/>
      <name val="Marianne"/>
      <family val="3"/>
    </font>
    <font>
      <b val="true"/>
      <sz val="9"/>
      <name val="Marianne"/>
      <family val="3"/>
    </font>
    <font>
      <vertAlign val="subscript"/>
      <sz val="10"/>
      <name val="Marianne"/>
      <family val="3"/>
    </font>
    <font>
      <sz val="9"/>
      <name val="Marianne"/>
      <family val="3"/>
    </font>
    <font>
      <b val="true"/>
      <sz val="10"/>
      <color rgb="FFFF0000"/>
      <name val="Marianne"/>
      <family val="3"/>
    </font>
    <font>
      <u val="single"/>
      <sz val="10"/>
      <name val="Marianne"/>
      <family val="3"/>
    </font>
    <font>
      <sz val="8"/>
      <name val="Marianne"/>
      <family val="3"/>
    </font>
    <font>
      <sz val="10"/>
      <color rgb="FFFF0000"/>
      <name val="Marianne"/>
      <family val="3"/>
    </font>
    <font>
      <b val="true"/>
      <u val="single"/>
      <sz val="10"/>
      <name val="Arial"/>
      <family val="2"/>
    </font>
    <font>
      <b val="true"/>
      <sz val="10"/>
      <name val="Arial"/>
      <family val="0"/>
    </font>
    <font>
      <b val="true"/>
      <sz val="9"/>
      <name val="Arial"/>
      <family val="0"/>
    </font>
    <font>
      <b val="true"/>
      <sz val="8"/>
      <name val="Arial"/>
      <family val="0"/>
    </font>
    <font>
      <b val="true"/>
      <i val="true"/>
      <sz val="9"/>
      <name val="Arial"/>
      <family val="0"/>
    </font>
    <font>
      <sz val="9"/>
      <name val="Arial"/>
      <family val="0"/>
    </font>
    <font>
      <sz val="8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D4EA6B"/>
        <bgColor rgb="FFFFFFA6"/>
      </patternFill>
    </fill>
    <fill>
      <patternFill patternType="solid">
        <fgColor rgb="FFB4C7DC"/>
        <bgColor rgb="FFB3CAC7"/>
      </patternFill>
    </fill>
    <fill>
      <patternFill patternType="solid">
        <fgColor rgb="FFFFFFA6"/>
        <bgColor rgb="FFFFFFFF"/>
      </patternFill>
    </fill>
    <fill>
      <patternFill patternType="solid">
        <fgColor rgb="FFDDDDDD"/>
        <bgColor rgb="FFCCCCCC"/>
      </patternFill>
    </fill>
    <fill>
      <patternFill patternType="solid">
        <fgColor rgb="FFC0C0C0"/>
        <bgColor rgb="FFB3CAC7"/>
      </patternFill>
    </fill>
    <fill>
      <patternFill patternType="solid">
        <fgColor rgb="FFCCCCCC"/>
        <bgColor rgb="FFC0C0C0"/>
      </patternFill>
    </fill>
    <fill>
      <patternFill patternType="solid">
        <fgColor rgb="FFFFD7D7"/>
        <bgColor rgb="FFDDDDDD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thin">
        <color rgb="FFFFBF00"/>
      </left>
      <right/>
      <top style="thin">
        <color rgb="FFFFBF00"/>
      </top>
      <bottom/>
      <diagonal/>
    </border>
    <border diagonalUp="false" diagonalDown="false">
      <left/>
      <right/>
      <top style="thin">
        <color rgb="FFFFBF00"/>
      </top>
      <bottom/>
      <diagonal/>
    </border>
    <border diagonalUp="false" diagonalDown="false">
      <left/>
      <right style="thin">
        <color rgb="FFFFBF00"/>
      </right>
      <top style="thin">
        <color rgb="FFFFBF00"/>
      </top>
      <bottom/>
      <diagonal/>
    </border>
    <border diagonalUp="false" diagonalDown="false">
      <left style="thin">
        <color rgb="FFFFBF00"/>
      </left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>
        <color rgb="FFFFBF00"/>
      </right>
      <top/>
      <bottom/>
      <diagonal/>
    </border>
    <border diagonalUp="false" diagonalDown="false">
      <left style="thin">
        <color rgb="FFFFBF00"/>
      </left>
      <right/>
      <top/>
      <bottom style="thin">
        <color rgb="FFFFBF00"/>
      </bottom>
      <diagonal/>
    </border>
    <border diagonalUp="false" diagonalDown="false">
      <left/>
      <right/>
      <top/>
      <bottom style="thin">
        <color rgb="FFFFBF00"/>
      </bottom>
      <diagonal/>
    </border>
    <border diagonalUp="false" diagonalDown="false">
      <left/>
      <right style="thin">
        <color rgb="FFFFBF00"/>
      </right>
      <top/>
      <bottom style="thin">
        <color rgb="FFFFBF00"/>
      </bottom>
      <diagonal/>
    </border>
    <border diagonalUp="false" diagonalDown="false">
      <left style="thin">
        <color rgb="FF2A6099"/>
      </left>
      <right/>
      <top style="thin">
        <color rgb="FF2A6099"/>
      </top>
      <bottom/>
      <diagonal/>
    </border>
    <border diagonalUp="false" diagonalDown="false">
      <left/>
      <right/>
      <top style="thin">
        <color rgb="FF2A6099"/>
      </top>
      <bottom/>
      <diagonal/>
    </border>
    <border diagonalUp="false" diagonalDown="false">
      <left/>
      <right style="thin">
        <color rgb="FF2A6099"/>
      </right>
      <top style="thin">
        <color rgb="FF2A6099"/>
      </top>
      <bottom/>
      <diagonal/>
    </border>
    <border diagonalUp="false" diagonalDown="false">
      <left style="thin">
        <color rgb="FF2A6099"/>
      </left>
      <right/>
      <top/>
      <bottom/>
      <diagonal/>
    </border>
    <border diagonalUp="false" diagonalDown="false">
      <left/>
      <right style="thin">
        <color rgb="FF2A6099"/>
      </right>
      <top/>
      <bottom/>
      <diagonal/>
    </border>
    <border diagonalUp="false" diagonalDown="false">
      <left style="thin">
        <color rgb="FF2A6099"/>
      </left>
      <right/>
      <top/>
      <bottom style="thin">
        <color rgb="FF2A6099"/>
      </bottom>
      <diagonal/>
    </border>
    <border diagonalUp="false" diagonalDown="false">
      <left/>
      <right/>
      <top/>
      <bottom style="thin">
        <color rgb="FF2A6099"/>
      </bottom>
      <diagonal/>
    </border>
    <border diagonalUp="false" diagonalDown="false">
      <left/>
      <right style="thin">
        <color rgb="FF2A6099"/>
      </right>
      <top/>
      <bottom style="thin">
        <color rgb="FF2A6099"/>
      </bottom>
      <diagonal/>
    </border>
    <border diagonalUp="false" diagonalDown="false">
      <left style="thin">
        <color rgb="FF800080"/>
      </left>
      <right/>
      <top style="thin">
        <color rgb="FF800080"/>
      </top>
      <bottom/>
      <diagonal/>
    </border>
    <border diagonalUp="false" diagonalDown="false">
      <left/>
      <right/>
      <top style="thin">
        <color rgb="FF800080"/>
      </top>
      <bottom/>
      <diagonal/>
    </border>
    <border diagonalUp="false" diagonalDown="false">
      <left/>
      <right style="thin">
        <color rgb="FF800080"/>
      </right>
      <top style="thin">
        <color rgb="FF800080"/>
      </top>
      <bottom/>
      <diagonal/>
    </border>
    <border diagonalUp="false" diagonalDown="false">
      <left style="thin">
        <color rgb="FF800080"/>
      </left>
      <right/>
      <top/>
      <bottom/>
      <diagonal/>
    </border>
    <border diagonalUp="false" diagonalDown="false">
      <left/>
      <right style="thin">
        <color rgb="FF800080"/>
      </right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thin">
        <color rgb="FF800080"/>
      </right>
      <top/>
      <bottom/>
      <diagonal/>
    </border>
    <border diagonalUp="false" diagonalDown="false">
      <left style="thin">
        <color rgb="FF800080"/>
      </left>
      <right/>
      <top/>
      <bottom style="thin">
        <color rgb="FF800080"/>
      </bottom>
      <diagonal/>
    </border>
    <border diagonalUp="false" diagonalDown="false">
      <left/>
      <right/>
      <top/>
      <bottom style="thin">
        <color rgb="FF800080"/>
      </bottom>
      <diagonal/>
    </border>
    <border diagonalUp="false" diagonalDown="false">
      <left/>
      <right style="thin">
        <color rgb="FF800080"/>
      </right>
      <top/>
      <bottom style="thin">
        <color rgb="FF800080"/>
      </bottom>
      <diagonal/>
    </border>
    <border diagonalUp="false" diagonalDown="false">
      <left style="thin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/>
      <right style="thin">
        <color rgb="FFFF0000"/>
      </right>
      <top style="thin">
        <color rgb="FFFF0000"/>
      </top>
      <bottom/>
      <diagonal/>
    </border>
    <border diagonalUp="false" diagonalDown="false">
      <left style="thin">
        <color rgb="FFFF0000"/>
      </left>
      <right/>
      <top/>
      <bottom/>
      <diagonal/>
    </border>
    <border diagonalUp="false" diagonalDown="false">
      <left/>
      <right style="thin">
        <color rgb="FFFF0000"/>
      </right>
      <top/>
      <bottom/>
      <diagonal/>
    </border>
    <border diagonalUp="false" diagonalDown="false">
      <left style="thin">
        <color rgb="FFFF0000"/>
      </left>
      <right/>
      <top/>
      <bottom style="thin">
        <color rgb="FFFF0000"/>
      </bottom>
      <diagonal/>
    </border>
    <border diagonalUp="false" diagonalDown="false">
      <left/>
      <right/>
      <top/>
      <bottom style="thin">
        <color rgb="FFFF0000"/>
      </bottom>
      <diagonal/>
    </border>
    <border diagonalUp="false" diagonalDown="false">
      <left/>
      <right style="thin">
        <color rgb="FFFF0000"/>
      </right>
      <top/>
      <bottom style="thin">
        <color rgb="FFFF0000"/>
      </bottom>
      <diagonal/>
    </border>
    <border diagonalUp="false" diagonalDown="false">
      <left style="thin">
        <color rgb="FFB3CAC7"/>
      </left>
      <right/>
      <top style="thin">
        <color rgb="FFB3CAC7"/>
      </top>
      <bottom/>
      <diagonal/>
    </border>
    <border diagonalUp="false" diagonalDown="false">
      <left/>
      <right/>
      <top style="thin">
        <color rgb="FFB3CAC7"/>
      </top>
      <bottom/>
      <diagonal/>
    </border>
    <border diagonalUp="false" diagonalDown="false">
      <left/>
      <right style="thin">
        <color rgb="FFB3CAC7"/>
      </right>
      <top style="thin">
        <color rgb="FFB3CAC7"/>
      </top>
      <bottom/>
      <diagonal/>
    </border>
    <border diagonalUp="false" diagonalDown="false">
      <left style="thin">
        <color rgb="FFB3CAC7"/>
      </left>
      <right/>
      <top/>
      <bottom/>
      <diagonal/>
    </border>
    <border diagonalUp="false" diagonalDown="false">
      <left/>
      <right style="thin">
        <color rgb="FFB3CAC7"/>
      </right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>
        <color rgb="FFB3CAC7"/>
      </left>
      <right/>
      <top/>
      <bottom style="thin">
        <color rgb="FFB3CAC7"/>
      </bottom>
      <diagonal/>
    </border>
    <border diagonalUp="false" diagonalDown="false">
      <left/>
      <right/>
      <top/>
      <bottom style="thin">
        <color rgb="FFB3CAC7"/>
      </bottom>
      <diagonal/>
    </border>
    <border diagonalUp="false" diagonalDown="false">
      <left/>
      <right style="thin">
        <color rgb="FFB3CAC7"/>
      </right>
      <top/>
      <bottom style="thin">
        <color rgb="FFB3CAC7"/>
      </bottom>
      <diagonal/>
    </border>
    <border diagonalUp="false" diagonalDown="false">
      <left style="thin">
        <color rgb="FF77BC65"/>
      </left>
      <right/>
      <top style="thin">
        <color rgb="FF77BC65"/>
      </top>
      <bottom/>
      <diagonal/>
    </border>
    <border diagonalUp="false" diagonalDown="false">
      <left/>
      <right/>
      <top style="thin">
        <color rgb="FF77BC65"/>
      </top>
      <bottom/>
      <diagonal/>
    </border>
    <border diagonalUp="false" diagonalDown="false">
      <left/>
      <right style="thin">
        <color rgb="FF77BC65"/>
      </right>
      <top style="thin">
        <color rgb="FF77BC65"/>
      </top>
      <bottom/>
      <diagonal/>
    </border>
    <border diagonalUp="false" diagonalDown="false">
      <left style="thin">
        <color rgb="FF77BC65"/>
      </left>
      <right/>
      <top/>
      <bottom/>
      <diagonal/>
    </border>
    <border diagonalUp="false" diagonalDown="false">
      <left/>
      <right style="thin">
        <color rgb="FF77BC65"/>
      </right>
      <top/>
      <bottom/>
      <diagonal/>
    </border>
    <border diagonalUp="false" diagonalDown="false">
      <left style="thin">
        <color rgb="FF77BC65"/>
      </left>
      <right/>
      <top/>
      <bottom style="thin">
        <color rgb="FF77BC65"/>
      </bottom>
      <diagonal/>
    </border>
    <border diagonalUp="false" diagonalDown="false">
      <left/>
      <right/>
      <top/>
      <bottom style="thin">
        <color rgb="FF77BC65"/>
      </bottom>
      <diagonal/>
    </border>
    <border diagonalUp="false" diagonalDown="false">
      <left/>
      <right style="thin">
        <color rgb="FF77BC65"/>
      </right>
      <top/>
      <bottom style="thin">
        <color rgb="FF77BC65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medium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fals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</cellStyleXfs>
  <cellXfs count="1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6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0" fontId="6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1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3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8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8" borderId="5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4" fillId="6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6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6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6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8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7" fillId="8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ans nom1" xfId="20"/>
    <cellStyle name="Sans nom2" xfId="21"/>
    <cellStyle name="Sans nom3" xfId="22"/>
    <cellStyle name="Sans nom4" xfId="23"/>
    <cellStyle name="Sans nom5" xfId="24"/>
  </cellStyles>
  <dxfs count="3">
    <dxf>
      <font>
        <color rgb="FFFF0000"/>
      </font>
    </dxf>
    <dxf>
      <font>
        <color rgb="FF00A933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4EA6B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A6"/>
      <rgbColor rgb="FFB4C7DC"/>
      <rgbColor rgb="FFFF99CC"/>
      <rgbColor rgb="FFB3CAC7"/>
      <rgbColor rgb="FFFFD7D7"/>
      <rgbColor rgb="FF3366FF"/>
      <rgbColor rgb="FF33CCCC"/>
      <rgbColor rgb="FF99CC00"/>
      <rgbColor rgb="FFFFBF00"/>
      <rgbColor rgb="FFFF9900"/>
      <rgbColor rgb="FFFF6600"/>
      <rgbColor rgb="FF666699"/>
      <rgbColor rgb="FF77BC65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50" zoomScalePageLayoutView="100" workbookViewId="0">
      <selection pane="topLeft" activeCell="F47" activeCellId="0" sqref="F47:F4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2" width="6.67"/>
    <col collapsed="false" customWidth="true" hidden="false" outlineLevel="0" max="3" min="3" style="2" width="13.34"/>
    <col collapsed="false" customWidth="true" hidden="false" outlineLevel="0" max="4" min="4" style="2" width="6.81"/>
    <col collapsed="false" customWidth="true" hidden="false" outlineLevel="0" max="5" min="5" style="2" width="33.48"/>
    <col collapsed="false" customWidth="true" hidden="false" outlineLevel="0" max="7" min="6" style="2" width="10.46"/>
    <col collapsed="false" customWidth="true" hidden="false" outlineLevel="0" max="11" min="8" style="1" width="10.46"/>
    <col collapsed="false" customWidth="true" hidden="false" outlineLevel="0" max="12" min="12" style="3" width="10.46"/>
    <col collapsed="false" customWidth="true" hidden="false" outlineLevel="0" max="13" min="13" style="1" width="10.46"/>
    <col collapsed="false" customWidth="true" hidden="false" outlineLevel="0" max="14" min="14" style="1" width="7.48"/>
    <col collapsed="false" customWidth="true" hidden="false" outlineLevel="0" max="15" min="15" style="1" width="37.11"/>
    <col collapsed="false" customWidth="true" hidden="true" outlineLevel="0" max="16" min="16" style="4" width="37.11"/>
    <col collapsed="false" customWidth="true" hidden="true" outlineLevel="0" max="17" min="17" style="5" width="15.2"/>
    <col collapsed="false" customWidth="false" hidden="true" outlineLevel="0" max="18" min="18" style="4" width="11.52"/>
    <col collapsed="false" customWidth="true" hidden="true" outlineLevel="0" max="19" min="19" style="6" width="52.89"/>
    <col collapsed="false" customWidth="true" hidden="true" outlineLevel="0" max="20" min="20" style="6" width="53.49"/>
    <col collapsed="false" customWidth="false" hidden="true" outlineLevel="0" max="21" min="21" style="6" width="11.52"/>
    <col collapsed="false" customWidth="false" hidden="false" outlineLevel="0" max="23" min="22" style="6" width="11.52"/>
    <col collapsed="false" customWidth="false" hidden="false" outlineLevel="0" max="25" min="24" style="7" width="11.52"/>
    <col collapsed="false" customWidth="false" hidden="false" outlineLevel="0" max="1008" min="26" style="1" width="11.52"/>
    <col collapsed="false" customWidth="false" hidden="false" outlineLevel="0" max="1024" min="1009" style="7" width="11.52"/>
  </cols>
  <sheetData>
    <row r="1" s="2" customFormat="true" ht="26.1" hidden="false" customHeight="true" outlineLevel="0" collapsed="false">
      <c r="A1" s="8" t="s">
        <v>0</v>
      </c>
      <c r="B1" s="8"/>
      <c r="C1" s="9" t="s">
        <v>1</v>
      </c>
      <c r="D1" s="9"/>
      <c r="E1" s="9"/>
      <c r="F1" s="9"/>
      <c r="G1" s="9"/>
      <c r="H1" s="9"/>
      <c r="I1" s="9"/>
      <c r="J1" s="9"/>
      <c r="K1" s="9"/>
      <c r="L1" s="10"/>
      <c r="M1" s="8"/>
      <c r="N1" s="8"/>
      <c r="P1" s="5"/>
      <c r="Q1" s="5"/>
      <c r="R1" s="5"/>
      <c r="S1" s="6"/>
      <c r="T1" s="6"/>
      <c r="U1" s="6"/>
      <c r="V1" s="6"/>
      <c r="W1" s="6"/>
      <c r="X1" s="7"/>
      <c r="Y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</row>
    <row r="2" s="2" customFormat="true" ht="19.4" hidden="false" customHeight="true" outlineLevel="0" collapsed="false">
      <c r="A2" s="11" t="n">
        <v>45028</v>
      </c>
      <c r="B2" s="11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0"/>
      <c r="M2" s="8"/>
      <c r="N2" s="8"/>
      <c r="P2" s="5"/>
      <c r="Q2" s="5"/>
      <c r="R2" s="5"/>
      <c r="S2" s="6"/>
      <c r="T2" s="6"/>
      <c r="U2" s="6"/>
      <c r="V2" s="6"/>
      <c r="W2" s="6"/>
      <c r="X2" s="7"/>
      <c r="Y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</row>
    <row r="3" s="2" customFormat="true" ht="12.8" hidden="false" customHeight="false" outlineLevel="0" collapsed="false">
      <c r="E3" s="7"/>
      <c r="F3" s="7"/>
      <c r="G3" s="7"/>
      <c r="H3" s="7"/>
      <c r="I3" s="7"/>
      <c r="J3" s="7"/>
      <c r="K3" s="7"/>
      <c r="L3" s="13"/>
      <c r="P3" s="5"/>
      <c r="Q3" s="5"/>
      <c r="R3" s="5"/>
      <c r="S3" s="6"/>
      <c r="T3" s="6"/>
      <c r="U3" s="6"/>
      <c r="V3" s="6"/>
      <c r="W3" s="6"/>
      <c r="X3" s="7"/>
      <c r="Y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="2" customFormat="true" ht="12.8" hidden="false" customHeight="false" outlineLevel="0" collapsed="false">
      <c r="B4" s="14" t="s">
        <v>3</v>
      </c>
      <c r="C4" s="15"/>
      <c r="D4" s="15"/>
      <c r="E4" s="16"/>
      <c r="F4" s="17"/>
      <c r="G4" s="17"/>
      <c r="H4" s="17"/>
      <c r="I4" s="17"/>
      <c r="J4" s="17"/>
      <c r="K4" s="17"/>
      <c r="L4" s="18"/>
      <c r="M4" s="7"/>
      <c r="N4" s="7"/>
      <c r="O4" s="19"/>
      <c r="P4" s="5"/>
      <c r="Q4" s="5"/>
      <c r="R4" s="5"/>
      <c r="S4" s="6"/>
      <c r="T4" s="6"/>
      <c r="U4" s="6"/>
      <c r="V4" s="6"/>
      <c r="W4" s="6"/>
      <c r="X4" s="7"/>
      <c r="Y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="2" customFormat="true" ht="12.8" hidden="false" customHeight="true" outlineLevel="0" collapsed="false">
      <c r="B5" s="20"/>
      <c r="E5" s="21" t="s">
        <v>4</v>
      </c>
      <c r="F5" s="7"/>
      <c r="G5" s="22" t="s">
        <v>5</v>
      </c>
      <c r="H5" s="22"/>
      <c r="I5" s="22"/>
      <c r="J5" s="22"/>
      <c r="K5" s="22"/>
      <c r="L5" s="23"/>
      <c r="M5" s="7"/>
      <c r="N5" s="7"/>
      <c r="O5" s="19"/>
      <c r="P5" s="5"/>
      <c r="Q5" s="5"/>
      <c r="R5" s="5"/>
      <c r="S5" s="6"/>
      <c r="T5" s="6"/>
      <c r="U5" s="6"/>
      <c r="V5" s="6"/>
      <c r="W5" s="6"/>
      <c r="X5" s="7"/>
      <c r="Y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="2" customFormat="true" ht="12.8" hidden="false" customHeight="false" outlineLevel="0" collapsed="false">
      <c r="B6" s="20"/>
      <c r="E6" s="24" t="s">
        <v>6</v>
      </c>
      <c r="F6" s="7"/>
      <c r="G6" s="22"/>
      <c r="H6" s="22"/>
      <c r="I6" s="22"/>
      <c r="J6" s="22"/>
      <c r="K6" s="22"/>
      <c r="L6" s="23"/>
      <c r="M6" s="7"/>
      <c r="N6" s="7"/>
      <c r="O6" s="19"/>
      <c r="P6" s="5"/>
      <c r="Q6" s="5"/>
      <c r="R6" s="5"/>
      <c r="S6" s="6"/>
      <c r="T6" s="6"/>
      <c r="U6" s="6"/>
      <c r="V6" s="6"/>
      <c r="W6" s="6"/>
      <c r="X6" s="7"/>
      <c r="Y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</row>
    <row r="7" s="2" customFormat="true" ht="12.8" hidden="false" customHeight="false" outlineLevel="0" collapsed="false">
      <c r="B7" s="20"/>
      <c r="E7" s="25"/>
      <c r="F7" s="7"/>
      <c r="G7" s="22"/>
      <c r="H7" s="22"/>
      <c r="I7" s="22"/>
      <c r="J7" s="22"/>
      <c r="K7" s="22"/>
      <c r="L7" s="23"/>
      <c r="M7" s="7"/>
      <c r="N7" s="7"/>
      <c r="O7" s="19"/>
      <c r="P7" s="5"/>
      <c r="Q7" s="5"/>
      <c r="R7" s="5"/>
      <c r="S7" s="6"/>
      <c r="T7" s="6"/>
      <c r="U7" s="6"/>
      <c r="V7" s="6"/>
      <c r="W7" s="6"/>
      <c r="X7" s="7"/>
      <c r="Y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="2" customFormat="true" ht="13.4" hidden="false" customHeight="true" outlineLevel="0" collapsed="false">
      <c r="B8" s="20"/>
      <c r="C8" s="26" t="s">
        <v>7</v>
      </c>
      <c r="D8" s="26"/>
      <c r="E8" s="26" t="s">
        <v>8</v>
      </c>
      <c r="F8" s="26"/>
      <c r="G8" s="26"/>
      <c r="H8" s="26"/>
      <c r="I8" s="26"/>
      <c r="J8" s="26"/>
      <c r="K8" s="26"/>
      <c r="L8" s="23"/>
      <c r="M8" s="7"/>
      <c r="N8" s="7"/>
      <c r="O8" s="19"/>
      <c r="P8" s="5"/>
      <c r="Q8" s="6"/>
      <c r="R8" s="6"/>
      <c r="S8" s="6"/>
      <c r="T8" s="6"/>
      <c r="U8" s="6"/>
      <c r="V8" s="6"/>
      <c r="W8" s="6"/>
      <c r="X8" s="7"/>
      <c r="Y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</row>
    <row r="9" s="2" customFormat="true" ht="12.8" hidden="false" customHeight="false" outlineLevel="0" collapsed="false">
      <c r="B9" s="27"/>
      <c r="C9" s="28"/>
      <c r="D9" s="28"/>
      <c r="E9" s="29"/>
      <c r="F9" s="29"/>
      <c r="G9" s="29"/>
      <c r="H9" s="29"/>
      <c r="I9" s="29"/>
      <c r="J9" s="29"/>
      <c r="K9" s="29"/>
      <c r="L9" s="30"/>
      <c r="M9" s="7"/>
      <c r="N9" s="7"/>
      <c r="O9" s="19"/>
      <c r="P9" s="31"/>
      <c r="Q9" s="32" t="s">
        <v>9</v>
      </c>
      <c r="R9" s="32"/>
      <c r="S9" s="31"/>
      <c r="T9" s="32" t="s">
        <v>10</v>
      </c>
      <c r="U9" s="32"/>
      <c r="V9" s="6"/>
      <c r="W9" s="6"/>
      <c r="X9" s="7"/>
      <c r="Y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0" s="2" customFormat="true" ht="13.4" hidden="false" customHeight="false" outlineLevel="0" collapsed="false">
      <c r="E10" s="7"/>
      <c r="F10" s="7"/>
      <c r="G10" s="7"/>
      <c r="H10" s="7"/>
      <c r="I10" s="7"/>
      <c r="J10" s="7"/>
      <c r="K10" s="7"/>
      <c r="M10" s="7"/>
      <c r="N10" s="7"/>
      <c r="O10" s="19"/>
      <c r="P10" s="31"/>
      <c r="Q10" s="31" t="s">
        <v>11</v>
      </c>
      <c r="R10" s="31" t="s">
        <v>12</v>
      </c>
      <c r="S10" s="32"/>
      <c r="T10" s="31" t="s">
        <v>11</v>
      </c>
      <c r="U10" s="31" t="s">
        <v>12</v>
      </c>
      <c r="V10" s="6"/>
      <c r="W10" s="6"/>
      <c r="X10" s="7"/>
      <c r="Y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</row>
    <row r="11" s="2" customFormat="true" ht="13.4" hidden="false" customHeight="false" outlineLevel="0" collapsed="false">
      <c r="B11" s="33" t="s">
        <v>13</v>
      </c>
      <c r="C11" s="34"/>
      <c r="D11" s="34"/>
      <c r="E11" s="35"/>
      <c r="F11" s="35"/>
      <c r="G11" s="35"/>
      <c r="H11" s="35"/>
      <c r="I11" s="35"/>
      <c r="J11" s="35"/>
      <c r="K11" s="35"/>
      <c r="L11" s="36"/>
      <c r="M11" s="7"/>
      <c r="N11" s="7"/>
      <c r="O11" s="19"/>
      <c r="P11" s="31" t="s">
        <v>14</v>
      </c>
      <c r="Q11" s="37" t="n">
        <v>0.15</v>
      </c>
      <c r="R11" s="37" t="n">
        <v>0.15</v>
      </c>
      <c r="S11" s="38"/>
      <c r="T11" s="37" t="n">
        <v>0.15</v>
      </c>
      <c r="U11" s="37" t="n">
        <v>0.15</v>
      </c>
      <c r="V11" s="6"/>
      <c r="W11" s="6"/>
      <c r="X11" s="7"/>
      <c r="Y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="2" customFormat="true" ht="13.4" hidden="false" customHeight="false" outlineLevel="0" collapsed="false">
      <c r="B12" s="39"/>
      <c r="E12" s="40" t="s">
        <v>15</v>
      </c>
      <c r="F12" s="41"/>
      <c r="G12" s="41"/>
      <c r="H12" s="41"/>
      <c r="I12" s="41"/>
      <c r="J12" s="41"/>
      <c r="K12" s="41"/>
      <c r="L12" s="42"/>
      <c r="M12" s="7"/>
      <c r="N12" s="7"/>
      <c r="O12" s="19"/>
      <c r="P12" s="31" t="s">
        <v>16</v>
      </c>
      <c r="Q12" s="37" t="n">
        <v>0.15</v>
      </c>
      <c r="R12" s="37" t="n">
        <v>0.15</v>
      </c>
      <c r="S12" s="38"/>
      <c r="T12" s="37" t="n">
        <v>0.15</v>
      </c>
      <c r="U12" s="37" t="n">
        <v>0.15</v>
      </c>
      <c r="V12" s="6"/>
      <c r="W12" s="6"/>
      <c r="X12" s="7"/>
      <c r="Y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="2" customFormat="true" ht="12.8" hidden="false" customHeight="false" outlineLevel="0" collapsed="false">
      <c r="B13" s="39"/>
      <c r="L13" s="42"/>
      <c r="M13" s="7"/>
      <c r="N13" s="7"/>
      <c r="O13" s="19"/>
      <c r="P13" s="31"/>
      <c r="Q13" s="37"/>
      <c r="R13" s="37"/>
      <c r="S13" s="38"/>
      <c r="T13" s="37"/>
      <c r="U13" s="37"/>
      <c r="V13" s="6"/>
      <c r="W13" s="6"/>
      <c r="X13" s="7"/>
      <c r="Y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="2" customFormat="true" ht="13.4" hidden="false" customHeight="false" outlineLevel="0" collapsed="false">
      <c r="B14" s="39"/>
      <c r="E14" s="40" t="s">
        <v>17</v>
      </c>
      <c r="F14" s="41"/>
      <c r="G14" s="41"/>
      <c r="H14" s="41"/>
      <c r="I14" s="41"/>
      <c r="J14" s="41"/>
      <c r="K14" s="41"/>
      <c r="L14" s="42"/>
      <c r="M14" s="7"/>
      <c r="N14" s="7"/>
      <c r="O14" s="19"/>
      <c r="P14" s="31"/>
      <c r="Q14" s="37"/>
      <c r="R14" s="37"/>
      <c r="S14" s="38"/>
      <c r="T14" s="37"/>
      <c r="U14" s="37"/>
      <c r="V14" s="6"/>
      <c r="W14" s="6"/>
      <c r="X14" s="7"/>
      <c r="Y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="2" customFormat="true" ht="13.4" hidden="false" customHeight="false" outlineLevel="0" collapsed="false">
      <c r="B15" s="39"/>
      <c r="E15" s="40" t="s">
        <v>18</v>
      </c>
      <c r="F15" s="41"/>
      <c r="G15" s="41"/>
      <c r="H15" s="41"/>
      <c r="I15" s="41"/>
      <c r="J15" s="41"/>
      <c r="K15" s="41"/>
      <c r="L15" s="42"/>
      <c r="M15" s="7"/>
      <c r="N15" s="7"/>
      <c r="O15" s="19"/>
      <c r="P15" s="31" t="s">
        <v>19</v>
      </c>
      <c r="Q15" s="37" t="n">
        <v>0.15</v>
      </c>
      <c r="R15" s="37" t="n">
        <v>0.15</v>
      </c>
      <c r="S15" s="38"/>
      <c r="T15" s="37" t="n">
        <v>0.15</v>
      </c>
      <c r="U15" s="37" t="n">
        <v>0.15</v>
      </c>
      <c r="V15" s="6"/>
      <c r="W15" s="6"/>
      <c r="X15" s="7"/>
      <c r="Y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</row>
    <row r="16" s="2" customFormat="true" ht="13.4" hidden="false" customHeight="false" outlineLevel="0" collapsed="false">
      <c r="B16" s="39"/>
      <c r="E16" s="40" t="s">
        <v>20</v>
      </c>
      <c r="F16" s="41"/>
      <c r="G16" s="41"/>
      <c r="H16" s="41"/>
      <c r="I16" s="41"/>
      <c r="J16" s="41"/>
      <c r="K16" s="41"/>
      <c r="L16" s="42"/>
      <c r="M16" s="7"/>
      <c r="N16" s="7"/>
      <c r="O16" s="19"/>
      <c r="P16" s="31" t="s">
        <v>21</v>
      </c>
      <c r="Q16" s="37" t="n">
        <v>0.15</v>
      </c>
      <c r="R16" s="37" t="n">
        <v>0.15</v>
      </c>
      <c r="S16" s="38"/>
      <c r="T16" s="37" t="n">
        <v>0.15</v>
      </c>
      <c r="U16" s="37" t="n">
        <v>0.15</v>
      </c>
      <c r="V16" s="6"/>
      <c r="W16" s="6"/>
      <c r="X16" s="7"/>
      <c r="Y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="2" customFormat="true" ht="13.4" hidden="false" customHeight="false" outlineLevel="0" collapsed="false">
      <c r="B17" s="39"/>
      <c r="E17" s="40" t="s">
        <v>22</v>
      </c>
      <c r="F17" s="41"/>
      <c r="G17" s="41"/>
      <c r="H17" s="41"/>
      <c r="I17" s="41"/>
      <c r="J17" s="41"/>
      <c r="K17" s="41"/>
      <c r="L17" s="42"/>
      <c r="M17" s="7"/>
      <c r="N17" s="7"/>
      <c r="O17" s="19"/>
      <c r="P17" s="31" t="s">
        <v>23</v>
      </c>
      <c r="Q17" s="37" t="n">
        <v>0</v>
      </c>
      <c r="R17" s="37" t="n">
        <v>0.15</v>
      </c>
      <c r="S17" s="38"/>
      <c r="T17" s="37" t="n">
        <v>0</v>
      </c>
      <c r="U17" s="37" t="n">
        <v>0.15</v>
      </c>
      <c r="V17" s="6"/>
      <c r="W17" s="6"/>
      <c r="X17" s="7"/>
      <c r="Y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customFormat="false" ht="13.4" hidden="false" customHeight="false" outlineLevel="0" collapsed="false">
      <c r="A18" s="2"/>
      <c r="B18" s="39"/>
      <c r="E18" s="40" t="s">
        <v>24</v>
      </c>
      <c r="F18" s="41"/>
      <c r="G18" s="41"/>
      <c r="H18" s="41"/>
      <c r="I18" s="41"/>
      <c r="J18" s="41"/>
      <c r="K18" s="41"/>
      <c r="L18" s="42"/>
      <c r="M18" s="7"/>
      <c r="N18" s="7"/>
      <c r="O18" s="19"/>
      <c r="P18" s="5"/>
      <c r="Q18" s="43"/>
      <c r="R18" s="6"/>
    </row>
    <row r="19" customFormat="false" ht="13.4" hidden="false" customHeight="true" outlineLevel="0" collapsed="false">
      <c r="A19" s="2"/>
      <c r="B19" s="39"/>
      <c r="E19" s="40" t="s">
        <v>25</v>
      </c>
      <c r="F19" s="41"/>
      <c r="H19" s="40" t="s">
        <v>26</v>
      </c>
      <c r="I19" s="40"/>
      <c r="J19" s="44"/>
      <c r="K19" s="44"/>
      <c r="L19" s="42"/>
      <c r="M19" s="7"/>
      <c r="N19" s="7"/>
      <c r="O19" s="19"/>
      <c r="P19" s="5"/>
      <c r="Q19" s="43"/>
      <c r="R19" s="6"/>
    </row>
    <row r="20" customFormat="false" ht="13.4" hidden="false" customHeight="false" outlineLevel="0" collapsed="false">
      <c r="A20" s="2"/>
      <c r="B20" s="39"/>
      <c r="E20" s="40" t="s">
        <v>27</v>
      </c>
      <c r="F20" s="41"/>
      <c r="G20" s="41"/>
      <c r="H20" s="41"/>
      <c r="I20" s="41"/>
      <c r="J20" s="41"/>
      <c r="K20" s="41"/>
      <c r="L20" s="42"/>
      <c r="M20" s="7"/>
      <c r="N20" s="7"/>
      <c r="O20" s="19"/>
      <c r="P20" s="5"/>
      <c r="Q20" s="45" t="str">
        <f aca="false">IF(F20="","aucun secteur de délégation saisi ","")</f>
        <v>aucun secteur de délégation saisi </v>
      </c>
      <c r="R20" s="6"/>
    </row>
    <row r="21" customFormat="false" ht="12.8" hidden="false" customHeight="false" outlineLevel="0" collapsed="false">
      <c r="A21" s="2"/>
      <c r="B21" s="46"/>
      <c r="C21" s="47"/>
      <c r="D21" s="47"/>
      <c r="E21" s="48"/>
      <c r="F21" s="48"/>
      <c r="G21" s="48"/>
      <c r="H21" s="48"/>
      <c r="I21" s="48"/>
      <c r="J21" s="48"/>
      <c r="K21" s="48"/>
      <c r="L21" s="49"/>
      <c r="M21" s="7"/>
      <c r="N21" s="7"/>
      <c r="O21" s="19"/>
      <c r="P21" s="5"/>
      <c r="Q21" s="43"/>
      <c r="R21" s="6"/>
      <c r="S21" s="5"/>
    </row>
    <row r="22" customFormat="false" ht="12.8" hidden="false" customHeight="false" outlineLevel="0" collapsed="false">
      <c r="A22" s="2"/>
      <c r="H22" s="2"/>
      <c r="I22" s="2"/>
      <c r="J22" s="2"/>
      <c r="K22" s="2"/>
      <c r="L22" s="2"/>
      <c r="M22" s="2"/>
      <c r="N22" s="2"/>
      <c r="O22" s="2"/>
      <c r="P22" s="5"/>
      <c r="Q22" s="43"/>
      <c r="R22" s="6"/>
      <c r="S22" s="5"/>
    </row>
    <row r="23" customFormat="false" ht="12.8" hidden="false" customHeight="false" outlineLevel="0" collapsed="false">
      <c r="A23" s="2"/>
      <c r="B23" s="50" t="s">
        <v>28</v>
      </c>
      <c r="H23" s="2"/>
      <c r="I23" s="2"/>
      <c r="J23" s="2"/>
      <c r="K23" s="2"/>
      <c r="L23" s="2"/>
      <c r="M23" s="2"/>
      <c r="N23" s="2"/>
      <c r="O23" s="2"/>
      <c r="P23" s="5"/>
      <c r="Q23" s="43"/>
      <c r="R23" s="6"/>
      <c r="S23" s="5"/>
    </row>
    <row r="24" customFormat="false" ht="12.8" hidden="false" customHeight="false" outlineLevel="0" collapsed="false">
      <c r="A24" s="2"/>
      <c r="F24" s="51" t="s">
        <v>9</v>
      </c>
      <c r="G24" s="51"/>
      <c r="H24" s="51"/>
      <c r="I24" s="51" t="s">
        <v>10</v>
      </c>
      <c r="J24" s="51"/>
      <c r="K24" s="51"/>
      <c r="L24" s="13"/>
      <c r="M24" s="2"/>
      <c r="N24" s="2"/>
      <c r="O24" s="2"/>
      <c r="P24" s="5"/>
      <c r="R24" s="5"/>
    </row>
    <row r="25" customFormat="false" ht="13.4" hidden="false" customHeight="false" outlineLevel="0" collapsed="false">
      <c r="A25" s="52"/>
      <c r="E25" s="53"/>
      <c r="F25" s="51" t="s">
        <v>11</v>
      </c>
      <c r="G25" s="51" t="s">
        <v>12</v>
      </c>
      <c r="H25" s="51" t="s">
        <v>29</v>
      </c>
      <c r="I25" s="51" t="s">
        <v>11</v>
      </c>
      <c r="J25" s="51" t="s">
        <v>12</v>
      </c>
      <c r="K25" s="51" t="s">
        <v>29</v>
      </c>
      <c r="L25" s="13" t="s">
        <v>30</v>
      </c>
      <c r="M25" s="54"/>
      <c r="N25" s="54"/>
      <c r="O25" s="54"/>
      <c r="P25" s="55"/>
      <c r="Q25" s="55"/>
      <c r="S25" s="56"/>
      <c r="T25" s="57"/>
      <c r="V25" s="57"/>
      <c r="W25" s="57"/>
    </row>
    <row r="26" customFormat="false" ht="25.35" hidden="false" customHeight="true" outlineLevel="0" collapsed="false">
      <c r="B26" s="7"/>
      <c r="C26" s="40" t="s">
        <v>31</v>
      </c>
      <c r="D26" s="40"/>
      <c r="E26" s="40"/>
      <c r="F26" s="58"/>
      <c r="G26" s="58"/>
      <c r="H26" s="58"/>
      <c r="I26" s="58"/>
      <c r="J26" s="58"/>
      <c r="K26" s="58"/>
      <c r="L26" s="59" t="n">
        <f aca="false">SUM(F26:K26)</f>
        <v>0</v>
      </c>
      <c r="M26" s="54"/>
      <c r="N26" s="54"/>
      <c r="O26" s="54"/>
      <c r="P26" s="55"/>
      <c r="Q26" s="60" t="str">
        <f aca="false">IF(L26=0,"/ saisir les logements dans 'nombre de logements par catégorie' ","")</f>
        <v>/ saisir les logements dans 'nombre de logements par catégorie' </v>
      </c>
      <c r="R26" s="61"/>
    </row>
    <row r="27" customFormat="false" ht="13.4" hidden="false" customHeight="false" outlineLevel="0" collapsed="false">
      <c r="B27" s="7"/>
      <c r="C27" s="7"/>
      <c r="D27" s="7"/>
      <c r="E27" s="62" t="s">
        <v>32</v>
      </c>
      <c r="F27" s="63"/>
      <c r="G27" s="64"/>
      <c r="H27" s="65"/>
      <c r="I27" s="63"/>
      <c r="J27" s="65"/>
      <c r="L27" s="59"/>
      <c r="M27" s="54"/>
      <c r="N27" s="54"/>
      <c r="O27" s="54"/>
      <c r="P27" s="55"/>
      <c r="Q27" s="60" t="str">
        <f aca="false">IF(OR(F27&gt;F26,I27&gt;I26),"/ erreur nb PLAI-A ","")</f>
        <v/>
      </c>
      <c r="R27" s="61"/>
    </row>
    <row r="28" customFormat="false" ht="12.8" hidden="false" customHeight="false" outlineLevel="0" collapsed="false">
      <c r="E28" s="66"/>
      <c r="F28" s="67"/>
      <c r="G28" s="67"/>
      <c r="M28" s="54"/>
      <c r="N28" s="54"/>
      <c r="O28" s="54"/>
      <c r="P28" s="55"/>
      <c r="Q28" s="61"/>
    </row>
    <row r="29" customFormat="false" ht="12.8" hidden="false" customHeight="false" outlineLevel="0" collapsed="false">
      <c r="E29" s="68" t="s">
        <v>33</v>
      </c>
      <c r="F29" s="69"/>
      <c r="G29" s="58"/>
      <c r="H29" s="58"/>
      <c r="I29" s="0"/>
      <c r="J29" s="70" t="s">
        <v>34</v>
      </c>
      <c r="K29" s="58"/>
      <c r="L29" s="58"/>
      <c r="M29" s="54"/>
      <c r="N29" s="54"/>
      <c r="O29" s="54"/>
      <c r="P29" s="55"/>
      <c r="Q29" s="61"/>
    </row>
    <row r="30" customFormat="false" ht="12.8" hidden="false" customHeight="false" outlineLevel="0" collapsed="false">
      <c r="E30" s="68" t="s">
        <v>35</v>
      </c>
      <c r="F30" s="58"/>
      <c r="G30" s="58"/>
      <c r="H30" s="71"/>
      <c r="I30" s="0"/>
      <c r="J30" s="70" t="s">
        <v>36</v>
      </c>
      <c r="K30" s="58"/>
      <c r="L30" s="58"/>
      <c r="M30" s="54"/>
      <c r="N30" s="54"/>
      <c r="O30" s="54"/>
      <c r="P30" s="55"/>
      <c r="Q30" s="61"/>
    </row>
    <row r="31" customFormat="false" ht="12.8" hidden="false" customHeight="false" outlineLevel="0" collapsed="false">
      <c r="E31" s="68" t="s">
        <v>37</v>
      </c>
      <c r="F31" s="69"/>
      <c r="G31" s="58"/>
      <c r="H31" s="58"/>
      <c r="I31" s="0"/>
      <c r="J31" s="70" t="s">
        <v>38</v>
      </c>
      <c r="K31" s="58"/>
      <c r="L31" s="58"/>
      <c r="M31" s="54"/>
      <c r="N31" s="54"/>
      <c r="O31" s="54"/>
      <c r="P31" s="55"/>
      <c r="Q31" s="61"/>
    </row>
    <row r="32" customFormat="false" ht="12.8" hidden="false" customHeight="false" outlineLevel="0" collapsed="false">
      <c r="E32" s="72" t="s">
        <v>39</v>
      </c>
      <c r="F32" s="58"/>
      <c r="G32" s="58"/>
      <c r="I32" s="0"/>
      <c r="J32" s="70" t="s">
        <v>36</v>
      </c>
      <c r="K32" s="58"/>
      <c r="L32" s="58"/>
      <c r="M32" s="54"/>
      <c r="N32" s="54"/>
      <c r="O32" s="54"/>
      <c r="P32" s="55"/>
    </row>
    <row r="33" customFormat="false" ht="12.8" hidden="false" customHeight="false" outlineLevel="0" collapsed="false">
      <c r="E33" s="66"/>
      <c r="F33" s="67"/>
      <c r="G33" s="67"/>
      <c r="M33" s="54"/>
      <c r="N33" s="54"/>
      <c r="O33" s="54"/>
      <c r="P33" s="55"/>
    </row>
    <row r="34" customFormat="false" ht="13.4" hidden="false" customHeight="true" outlineLevel="0" collapsed="false">
      <c r="B34" s="73" t="s">
        <v>40</v>
      </c>
      <c r="C34" s="73"/>
      <c r="D34" s="73"/>
      <c r="E34" s="73"/>
      <c r="F34" s="74"/>
      <c r="G34" s="74"/>
      <c r="H34" s="74"/>
      <c r="I34" s="74"/>
      <c r="J34" s="74"/>
      <c r="K34" s="74"/>
      <c r="L34" s="75"/>
      <c r="M34" s="54"/>
      <c r="N34" s="54"/>
      <c r="O34" s="54"/>
      <c r="P34" s="55"/>
    </row>
    <row r="35" customFormat="false" ht="12.8" hidden="false" customHeight="false" outlineLevel="0" collapsed="false">
      <c r="B35" s="76"/>
      <c r="E35" s="66"/>
      <c r="F35" s="67"/>
      <c r="G35" s="67"/>
      <c r="L35" s="77"/>
      <c r="M35" s="54"/>
      <c r="N35" s="54"/>
      <c r="O35" s="54"/>
      <c r="P35" s="61" t="str">
        <f aca="false">CONCATENATE(P37,P38,P39,P40,P41,P42,P43,P44,P45,P46,P47,P48,P49)</f>
        <v/>
      </c>
      <c r="Q35" s="78" t="str">
        <f aca="false">IF(Q36="","","/ erreur sur les lignes "&amp;Q36)</f>
        <v/>
      </c>
    </row>
    <row r="36" customFormat="false" ht="13.4" hidden="false" customHeight="false" outlineLevel="0" collapsed="false">
      <c r="B36" s="79"/>
      <c r="C36" s="40" t="s">
        <v>41</v>
      </c>
      <c r="D36" s="40"/>
      <c r="E36" s="40" t="s">
        <v>42</v>
      </c>
      <c r="F36" s="51" t="s">
        <v>11</v>
      </c>
      <c r="G36" s="51" t="s">
        <v>12</v>
      </c>
      <c r="H36" s="80"/>
      <c r="I36" s="51" t="s">
        <v>11</v>
      </c>
      <c r="J36" s="51" t="s">
        <v>12</v>
      </c>
      <c r="K36" s="80"/>
      <c r="L36" s="81" t="s">
        <v>43</v>
      </c>
      <c r="M36" s="7"/>
      <c r="N36" s="7"/>
      <c r="O36" s="19"/>
      <c r="P36" s="82" t="s">
        <v>44</v>
      </c>
      <c r="Q36" s="83" t="str">
        <f aca="false">CONCATENATE(Q37,Q38,Q40,Q41,Q42,Q43,Q44,Q45,Q46,Q47,Q49,Q50)</f>
        <v/>
      </c>
      <c r="R36" s="32"/>
      <c r="S36" s="38" t="s">
        <v>44</v>
      </c>
      <c r="T36" s="38" t="s">
        <v>45</v>
      </c>
      <c r="V36" s="84"/>
    </row>
    <row r="37" customFormat="false" ht="37.3" hidden="false" customHeight="false" outlineLevel="0" collapsed="false">
      <c r="B37" s="79"/>
      <c r="C37" s="40" t="s">
        <v>46</v>
      </c>
      <c r="D37" s="40" t="s">
        <v>47</v>
      </c>
      <c r="E37" s="40" t="s">
        <v>48</v>
      </c>
      <c r="F37" s="58"/>
      <c r="G37" s="58"/>
      <c r="H37" s="85"/>
      <c r="I37" s="58"/>
      <c r="J37" s="58"/>
      <c r="K37" s="85"/>
      <c r="L37" s="81" t="n">
        <v>0.03</v>
      </c>
      <c r="M37" s="7"/>
      <c r="N37" s="7"/>
      <c r="O37" s="19"/>
      <c r="P37" s="86" t="str">
        <f aca="false">IF(AND(SUM($F37:$K37)&lt;&gt;0,S37&lt;&gt;0),D37&amp;"/"&amp;S37&amp;CHAR(10),"")</f>
        <v/>
      </c>
      <c r="Q37" s="87" t="str">
        <f aca="false">IF(AND(SUM(F37:F37)&lt;=F$26,SUM(G37:G37)&lt;=G$26,SUM(I37:I37)&lt;=I$26,SUM(J37:J37)&lt;=J$26),"",""&amp;D37)</f>
        <v/>
      </c>
      <c r="R37" s="88"/>
      <c r="S37" s="38" t="s">
        <v>49</v>
      </c>
      <c r="T37" s="38" t="s">
        <v>50</v>
      </c>
      <c r="V37" s="89"/>
    </row>
    <row r="38" customFormat="false" ht="25.35" hidden="false" customHeight="true" outlineLevel="0" collapsed="false">
      <c r="B38" s="79"/>
      <c r="C38" s="40" t="s">
        <v>51</v>
      </c>
      <c r="D38" s="40" t="s">
        <v>52</v>
      </c>
      <c r="E38" s="40" t="s">
        <v>53</v>
      </c>
      <c r="F38" s="58"/>
      <c r="G38" s="58"/>
      <c r="H38" s="85"/>
      <c r="I38" s="58"/>
      <c r="J38" s="58"/>
      <c r="K38" s="85"/>
      <c r="L38" s="81" t="n">
        <v>0.04</v>
      </c>
      <c r="M38" s="7"/>
      <c r="N38" s="7"/>
      <c r="O38" s="19"/>
      <c r="P38" s="86" t="str">
        <f aca="false">IF(AND(SUM($F38:$K38)&lt;&gt;0,S38&lt;&gt;0),D38&amp;"/"&amp;S38&amp;CHAR(10),"")</f>
        <v/>
      </c>
      <c r="Q38" s="87" t="str">
        <f aca="false">IF(AND(F38&lt;=F$26,G38&lt;=G$26,I38&lt;=I$26,J38&lt;=J$26),"",";"&amp;D38)</f>
        <v/>
      </c>
      <c r="R38" s="88"/>
      <c r="S38" s="38" t="s">
        <v>54</v>
      </c>
      <c r="T38" s="38" t="s">
        <v>55</v>
      </c>
    </row>
    <row r="39" customFormat="false" ht="25.35" hidden="false" customHeight="false" outlineLevel="0" collapsed="false">
      <c r="B39" s="79"/>
      <c r="C39" s="40"/>
      <c r="D39" s="90" t="s">
        <v>56</v>
      </c>
      <c r="E39" s="40" t="s">
        <v>57</v>
      </c>
      <c r="F39" s="85"/>
      <c r="G39" s="85"/>
      <c r="H39" s="85"/>
      <c r="I39" s="58"/>
      <c r="J39" s="58"/>
      <c r="K39" s="85"/>
      <c r="L39" s="81" t="n">
        <v>0.03</v>
      </c>
      <c r="M39" s="7"/>
      <c r="N39" s="7"/>
      <c r="O39" s="19"/>
      <c r="P39" s="86" t="str">
        <f aca="false">IF(AND(SUM($F39:$K39)&lt;&gt;0,S39&lt;&gt;0),D39&amp;"/"&amp;S39&amp;CHAR(10),"")</f>
        <v/>
      </c>
      <c r="Q39" s="87" t="str">
        <f aca="false">IF(AND(F39&lt;=F$26,G39&lt;=G$26,I39&lt;=I$26,J39&lt;=J$26),"",";"&amp;D39)</f>
        <v/>
      </c>
      <c r="R39" s="88"/>
      <c r="S39" s="38"/>
      <c r="T39" s="38"/>
    </row>
    <row r="40" customFormat="false" ht="25.35" hidden="false" customHeight="true" outlineLevel="0" collapsed="false">
      <c r="B40" s="79"/>
      <c r="C40" s="40" t="s">
        <v>58</v>
      </c>
      <c r="D40" s="40" t="s">
        <v>59</v>
      </c>
      <c r="E40" s="40" t="s">
        <v>60</v>
      </c>
      <c r="F40" s="58"/>
      <c r="G40" s="58"/>
      <c r="H40" s="85"/>
      <c r="I40" s="58"/>
      <c r="J40" s="58"/>
      <c r="K40" s="85"/>
      <c r="L40" s="81" t="n">
        <v>0.05</v>
      </c>
      <c r="M40" s="7"/>
      <c r="N40" s="7"/>
      <c r="O40" s="19"/>
      <c r="P40" s="86" t="str">
        <f aca="false">IF(AND(SUM($F40:$K40)&lt;&gt;0,S40&lt;&gt;0),D40&amp;"/"&amp;S40&amp;CHAR(10),"")</f>
        <v/>
      </c>
      <c r="Q40" s="87" t="str">
        <f aca="false">IF(AND(F40&lt;=F$26,G40&lt;=G$26,I40&lt;=I$26,J40&lt;=J$26),"",";"&amp;D40)</f>
        <v/>
      </c>
      <c r="R40" s="88"/>
      <c r="S40" s="38" t="s">
        <v>61</v>
      </c>
      <c r="T40" s="38" t="s">
        <v>62</v>
      </c>
    </row>
    <row r="41" customFormat="false" ht="25.35" hidden="false" customHeight="false" outlineLevel="0" collapsed="false">
      <c r="B41" s="79"/>
      <c r="C41" s="40"/>
      <c r="D41" s="90" t="s">
        <v>63</v>
      </c>
      <c r="E41" s="40" t="s">
        <v>64</v>
      </c>
      <c r="F41" s="58"/>
      <c r="G41" s="58"/>
      <c r="H41" s="85"/>
      <c r="I41" s="58"/>
      <c r="J41" s="58"/>
      <c r="K41" s="85"/>
      <c r="L41" s="81" t="n">
        <v>0.02</v>
      </c>
      <c r="M41" s="7"/>
      <c r="N41" s="7"/>
      <c r="O41" s="19"/>
      <c r="P41" s="86" t="str">
        <f aca="false">IF(AND(SUM($F41:$K41)&lt;&gt;0,S41&lt;&gt;0),D41&amp;"/"&amp;S41&amp;CHAR(10),"")</f>
        <v/>
      </c>
      <c r="Q41" s="87" t="str">
        <f aca="false">IF(AND(F41&lt;=F$26,G41&lt;=G$26,I41&lt;=I$26,J41&lt;=J$26),"",";"&amp;D41)</f>
        <v/>
      </c>
      <c r="R41" s="88"/>
      <c r="S41" s="38"/>
      <c r="T41" s="38"/>
    </row>
    <row r="42" customFormat="false" ht="13.4" hidden="false" customHeight="false" outlineLevel="0" collapsed="false">
      <c r="B42" s="79"/>
      <c r="C42" s="40"/>
      <c r="D42" s="90" t="s">
        <v>65</v>
      </c>
      <c r="E42" s="40" t="s">
        <v>66</v>
      </c>
      <c r="F42" s="58"/>
      <c r="G42" s="58"/>
      <c r="H42" s="85"/>
      <c r="I42" s="58"/>
      <c r="J42" s="58"/>
      <c r="K42" s="85"/>
      <c r="L42" s="81" t="n">
        <v>0.02</v>
      </c>
      <c r="M42" s="7"/>
      <c r="N42" s="7"/>
      <c r="O42" s="19"/>
      <c r="P42" s="86" t="str">
        <f aca="false">IF(AND(SUM($F42:$K42)&lt;&gt;0,S42&lt;&gt;0),D42&amp;"/"&amp;S42&amp;CHAR(10),"")</f>
        <v/>
      </c>
      <c r="Q42" s="87" t="str">
        <f aca="false">IF(AND(F42&lt;=F$26,G42&lt;=G$26,I42&lt;=I$26,J42&lt;=J$26),"",";"&amp;D42)</f>
        <v/>
      </c>
      <c r="R42" s="88"/>
      <c r="S42" s="38" t="s">
        <v>61</v>
      </c>
      <c r="T42" s="38"/>
    </row>
    <row r="43" customFormat="false" ht="25.35" hidden="false" customHeight="true" outlineLevel="0" collapsed="false">
      <c r="B43" s="79"/>
      <c r="C43" s="40" t="s">
        <v>67</v>
      </c>
      <c r="D43" s="40" t="s">
        <v>68</v>
      </c>
      <c r="E43" s="90" t="s">
        <v>69</v>
      </c>
      <c r="F43" s="91"/>
      <c r="G43" s="91"/>
      <c r="H43" s="85"/>
      <c r="I43" s="58"/>
      <c r="J43" s="58"/>
      <c r="K43" s="85"/>
      <c r="L43" s="81" t="n">
        <v>0.01</v>
      </c>
      <c r="M43" s="7"/>
      <c r="N43" s="7"/>
      <c r="O43" s="19"/>
      <c r="P43" s="86" t="str">
        <f aca="false">IF(AND(SUM($F43:$K43)&lt;&gt;0,S43&lt;&gt;0),D43&amp;"/"&amp;S43&amp;CHAR(10),"")</f>
        <v/>
      </c>
      <c r="Q43" s="87" t="str">
        <f aca="false">IF(AND(F43&lt;=F$26,G43&lt;=G$26,I43&lt;=I$26,J43&lt;=J$26),"",";"&amp;D43)</f>
        <v/>
      </c>
      <c r="R43" s="88"/>
      <c r="S43" s="38"/>
      <c r="T43" s="38"/>
    </row>
    <row r="44" customFormat="false" ht="49.25" hidden="false" customHeight="false" outlineLevel="0" collapsed="false">
      <c r="B44" s="79"/>
      <c r="C44" s="40"/>
      <c r="D44" s="90" t="s">
        <v>70</v>
      </c>
      <c r="E44" s="90" t="s">
        <v>71</v>
      </c>
      <c r="F44" s="58"/>
      <c r="G44" s="58"/>
      <c r="H44" s="85"/>
      <c r="I44" s="58"/>
      <c r="J44" s="58"/>
      <c r="K44" s="85"/>
      <c r="L44" s="81" t="n">
        <v>0.03</v>
      </c>
      <c r="M44" s="7"/>
      <c r="N44" s="7"/>
      <c r="O44" s="19"/>
      <c r="P44" s="86" t="str">
        <f aca="false">IF(AND(SUM($F44:$K44)&lt;&gt;0,S44&lt;&gt;0),D44&amp;"/"&amp;S44&amp;CHAR(10),"")</f>
        <v/>
      </c>
      <c r="Q44" s="87" t="str">
        <f aca="false">IF(AND(F44&lt;=F$26,G44&lt;=G$26,I44&lt;=I$26,J44&lt;=J$26),"",";"&amp;D44)</f>
        <v/>
      </c>
      <c r="R44" s="88"/>
      <c r="S44" s="38" t="s">
        <v>72</v>
      </c>
      <c r="T44" s="38" t="s">
        <v>50</v>
      </c>
    </row>
    <row r="45" customFormat="false" ht="25.35" hidden="false" customHeight="false" outlineLevel="0" collapsed="false">
      <c r="B45" s="79"/>
      <c r="C45" s="40"/>
      <c r="D45" s="90" t="s">
        <v>73</v>
      </c>
      <c r="E45" s="90" t="s">
        <v>74</v>
      </c>
      <c r="F45" s="58"/>
      <c r="G45" s="58"/>
      <c r="H45" s="85"/>
      <c r="I45" s="58"/>
      <c r="J45" s="58"/>
      <c r="K45" s="85"/>
      <c r="L45" s="81" t="n">
        <v>0.02</v>
      </c>
      <c r="M45" s="7"/>
      <c r="N45" s="7"/>
      <c r="O45" s="19"/>
      <c r="P45" s="86" t="str">
        <f aca="false">IF(AND(SUM($F45:$K45)&lt;&gt;0,S45&lt;&gt;0),D45&amp;"/"&amp;S45&amp;CHAR(10),"")</f>
        <v/>
      </c>
      <c r="Q45" s="87" t="str">
        <f aca="false">IF(AND(F45&lt;=F$26,G45&lt;=G$26,I45&lt;=I$26,J45&lt;=J$26),"",";"&amp;D45)</f>
        <v/>
      </c>
      <c r="R45" s="88"/>
      <c r="S45" s="38" t="s">
        <v>75</v>
      </c>
      <c r="T45" s="38"/>
    </row>
    <row r="46" customFormat="false" ht="13.4" hidden="false" customHeight="false" outlineLevel="0" collapsed="false">
      <c r="B46" s="79"/>
      <c r="C46" s="40"/>
      <c r="D46" s="90" t="s">
        <v>76</v>
      </c>
      <c r="E46" s="92" t="s">
        <v>77</v>
      </c>
      <c r="F46" s="93"/>
      <c r="G46" s="93"/>
      <c r="H46" s="93"/>
      <c r="I46" s="93"/>
      <c r="J46" s="93"/>
      <c r="K46" s="93"/>
      <c r="L46" s="81" t="n">
        <v>0.05</v>
      </c>
      <c r="M46" s="7"/>
      <c r="N46" s="7"/>
      <c r="O46" s="19"/>
      <c r="P46" s="86" t="str">
        <f aca="false">IF(AND(SUM($F46:$K46)&lt;&gt;0,S46&lt;&gt;0),D46&amp;"/"&amp;S46&amp;CHAR(10),"")</f>
        <v/>
      </c>
      <c r="Q46" s="87" t="str">
        <f aca="false">IF(F46&lt;=L46,"",";"&amp;D46)</f>
        <v/>
      </c>
      <c r="R46" s="88"/>
      <c r="S46" s="38" t="s">
        <v>78</v>
      </c>
      <c r="T46" s="38"/>
    </row>
    <row r="47" customFormat="false" ht="49.25" hidden="false" customHeight="true" outlineLevel="0" collapsed="false">
      <c r="B47" s="79"/>
      <c r="C47" s="40" t="s">
        <v>79</v>
      </c>
      <c r="D47" s="40" t="s">
        <v>80</v>
      </c>
      <c r="E47" s="90" t="s">
        <v>81</v>
      </c>
      <c r="F47" s="58"/>
      <c r="G47" s="58"/>
      <c r="H47" s="85"/>
      <c r="I47" s="85"/>
      <c r="J47" s="85"/>
      <c r="K47" s="85"/>
      <c r="L47" s="81" t="n">
        <v>0.04</v>
      </c>
      <c r="M47" s="7"/>
      <c r="N47" s="7"/>
      <c r="O47" s="19"/>
      <c r="P47" s="86" t="str">
        <f aca="false">IF(AND(SUM($F47:$K47)&lt;&gt;0,S47&lt;&gt;0),D47&amp;"/"&amp;S47&amp;CHAR(10),"")</f>
        <v/>
      </c>
      <c r="Q47" s="87" t="str">
        <f aca="false">IF(AND(SUM(F47:F48)&lt;=F$26,SUM(G47:G48)&lt;=G$26),"",";"&amp;D47)</f>
        <v/>
      </c>
      <c r="R47" s="88"/>
      <c r="S47" s="38" t="s">
        <v>61</v>
      </c>
      <c r="T47" s="38" t="s">
        <v>61</v>
      </c>
    </row>
    <row r="48" customFormat="false" ht="49.25" hidden="false" customHeight="false" outlineLevel="0" collapsed="false">
      <c r="B48" s="79"/>
      <c r="C48" s="40"/>
      <c r="D48" s="40" t="s">
        <v>82</v>
      </c>
      <c r="E48" s="90" t="s">
        <v>83</v>
      </c>
      <c r="F48" s="58"/>
      <c r="G48" s="58"/>
      <c r="H48" s="85"/>
      <c r="I48" s="85"/>
      <c r="J48" s="85"/>
      <c r="K48" s="85"/>
      <c r="L48" s="81" t="n">
        <v>0.08</v>
      </c>
      <c r="M48" s="7"/>
      <c r="N48" s="7"/>
      <c r="O48" s="19"/>
      <c r="P48" s="86" t="str">
        <f aca="false">IF(AND(SUM($F48:$K48)&lt;&gt;0,S48&lt;&gt;0),D48&amp;"/"&amp;S48&amp;CHAR(10),"")</f>
        <v/>
      </c>
      <c r="Q48" s="87"/>
      <c r="R48" s="88"/>
      <c r="S48" s="38" t="s">
        <v>61</v>
      </c>
      <c r="T48" s="38" t="s">
        <v>61</v>
      </c>
    </row>
    <row r="49" customFormat="false" ht="49.25" hidden="false" customHeight="false" outlineLevel="0" collapsed="false">
      <c r="B49" s="79"/>
      <c r="C49" s="40"/>
      <c r="D49" s="40" t="s">
        <v>84</v>
      </c>
      <c r="E49" s="90" t="s">
        <v>85</v>
      </c>
      <c r="F49" s="58"/>
      <c r="G49" s="58"/>
      <c r="H49" s="85"/>
      <c r="I49" s="85"/>
      <c r="J49" s="85"/>
      <c r="K49" s="85"/>
      <c r="L49" s="81" t="n">
        <v>0.06</v>
      </c>
      <c r="M49" s="7"/>
      <c r="N49" s="7"/>
      <c r="O49" s="19"/>
      <c r="P49" s="86" t="str">
        <f aca="false">IF(AND(SUM($F49:$K49)&lt;&gt;0,S49&lt;&gt;0),D49&amp;"/"&amp;S49,"")</f>
        <v/>
      </c>
      <c r="Q49" s="87" t="str">
        <f aca="false">IF(AND(F49&lt;=F$26,G49&lt;=G$26,I49&lt;=I$26,J49&lt;=J$26),"",";"&amp;D49)</f>
        <v/>
      </c>
      <c r="R49" s="88"/>
      <c r="S49" s="38" t="s">
        <v>61</v>
      </c>
      <c r="T49" s="38" t="s">
        <v>61</v>
      </c>
    </row>
    <row r="50" customFormat="false" ht="13.4" hidden="false" customHeight="true" outlineLevel="0" collapsed="false">
      <c r="B50" s="79"/>
      <c r="C50" s="40"/>
      <c r="D50" s="90" t="s">
        <v>86</v>
      </c>
      <c r="E50" s="90" t="s">
        <v>87</v>
      </c>
      <c r="F50" s="40" t="s">
        <v>88</v>
      </c>
      <c r="G50" s="40"/>
      <c r="H50" s="40"/>
      <c r="I50" s="40" t="s">
        <v>89</v>
      </c>
      <c r="J50" s="94"/>
      <c r="K50" s="94"/>
      <c r="L50" s="81" t="n">
        <f aca="false">IFERROR(J51/(J50+20*L26),0)</f>
        <v>0</v>
      </c>
      <c r="M50" s="95" t="str">
        <f aca="false">IF(AND(SUM($F50:$K50)&lt;&gt;0,S50&lt;&gt;0),S50,"")</f>
        <v/>
      </c>
      <c r="N50" s="95"/>
      <c r="O50" s="96"/>
      <c r="P50" s="97"/>
      <c r="Q50" s="87" t="str">
        <f aca="false">IF(J51&lt;=J50,"",";"&amp;D50)</f>
        <v/>
      </c>
      <c r="R50" s="88"/>
      <c r="S50" s="38"/>
      <c r="T50" s="38"/>
    </row>
    <row r="51" customFormat="false" ht="13.4" hidden="false" customHeight="true" outlineLevel="0" collapsed="false">
      <c r="B51" s="79"/>
      <c r="C51" s="40"/>
      <c r="D51" s="40"/>
      <c r="E51" s="90"/>
      <c r="F51" s="40" t="s">
        <v>90</v>
      </c>
      <c r="G51" s="40"/>
      <c r="H51" s="40"/>
      <c r="I51" s="40" t="s">
        <v>91</v>
      </c>
      <c r="J51" s="94"/>
      <c r="K51" s="94"/>
      <c r="L51" s="98"/>
      <c r="M51" s="95" t="str">
        <f aca="false">IF(SUM($F51:$K51)&lt;&gt;0,IF(S51&lt;&gt;0,S51,""),"")</f>
        <v/>
      </c>
      <c r="N51" s="95"/>
      <c r="O51" s="96"/>
      <c r="P51" s="97"/>
      <c r="Q51" s="87"/>
      <c r="R51" s="38"/>
      <c r="S51" s="38"/>
      <c r="T51" s="38"/>
    </row>
    <row r="52" customFormat="false" ht="12.8" hidden="false" customHeight="false" outlineLevel="0" collapsed="false">
      <c r="B52" s="99"/>
      <c r="C52" s="100"/>
      <c r="D52" s="100"/>
      <c r="E52" s="100"/>
      <c r="F52" s="19"/>
      <c r="G52" s="19"/>
      <c r="H52" s="19"/>
      <c r="I52" s="19"/>
      <c r="J52" s="19"/>
      <c r="K52" s="19"/>
      <c r="L52" s="77"/>
      <c r="P52" s="78"/>
      <c r="Q52" s="31"/>
      <c r="R52" s="32"/>
      <c r="S52" s="38"/>
      <c r="T52" s="38"/>
    </row>
    <row r="53" customFormat="false" ht="12.8" hidden="false" customHeight="false" outlineLevel="0" collapsed="false">
      <c r="B53" s="99"/>
      <c r="C53" s="101" t="s">
        <v>92</v>
      </c>
      <c r="D53" s="100"/>
      <c r="E53" s="100"/>
      <c r="F53" s="19"/>
      <c r="G53" s="19"/>
      <c r="H53" s="19"/>
      <c r="I53" s="19"/>
      <c r="J53" s="19"/>
      <c r="K53" s="19"/>
      <c r="L53" s="77"/>
      <c r="P53" s="78"/>
      <c r="Q53" s="31"/>
      <c r="R53" s="32"/>
      <c r="S53" s="38"/>
      <c r="T53" s="38"/>
    </row>
    <row r="54" customFormat="false" ht="28.35" hidden="false" customHeight="true" outlineLevel="0" collapsed="false">
      <c r="B54" s="99"/>
      <c r="C54" s="102" t="str">
        <f aca="false">CONCATENATE(Q20,Q26,Q27,Q35)</f>
        <v>aucun secteur de délégation saisi / saisir les logements dans 'nombre de logements par catégorie' </v>
      </c>
      <c r="D54" s="102"/>
      <c r="E54" s="102"/>
      <c r="F54" s="102"/>
      <c r="G54" s="102"/>
      <c r="H54" s="102"/>
      <c r="I54" s="102"/>
      <c r="J54" s="102"/>
      <c r="K54" s="102"/>
      <c r="L54" s="77"/>
      <c r="P54" s="78" t="s">
        <v>93</v>
      </c>
      <c r="Q54" s="31"/>
      <c r="R54" s="32"/>
      <c r="S54" s="38"/>
      <c r="T54" s="38"/>
    </row>
    <row r="55" customFormat="false" ht="12.8" hidden="false" customHeight="false" outlineLevel="0" collapsed="false">
      <c r="B55" s="99"/>
      <c r="C55" s="100"/>
      <c r="D55" s="100"/>
      <c r="E55" s="100"/>
      <c r="F55" s="19"/>
      <c r="G55" s="19"/>
      <c r="H55" s="19"/>
      <c r="I55" s="19"/>
      <c r="J55" s="19"/>
      <c r="K55" s="19"/>
      <c r="L55" s="77"/>
    </row>
    <row r="56" customFormat="false" ht="12.8" hidden="false" customHeight="false" outlineLevel="0" collapsed="false">
      <c r="B56" s="99"/>
      <c r="C56" s="103" t="s">
        <v>94</v>
      </c>
      <c r="D56" s="66"/>
      <c r="E56" s="104"/>
      <c r="F56" s="19"/>
      <c r="G56" s="19"/>
      <c r="H56" s="19"/>
      <c r="I56" s="19"/>
      <c r="J56" s="19"/>
      <c r="K56" s="19"/>
      <c r="L56" s="77"/>
    </row>
    <row r="57" customFormat="false" ht="12.8" hidden="false" customHeight="false" outlineLevel="0" collapsed="false">
      <c r="B57" s="99"/>
      <c r="C57" s="41"/>
      <c r="D57" s="41"/>
      <c r="E57" s="41"/>
      <c r="F57" s="41"/>
      <c r="G57" s="41"/>
      <c r="H57" s="41"/>
      <c r="I57" s="41"/>
      <c r="J57" s="41"/>
      <c r="K57" s="41"/>
      <c r="L57" s="77"/>
    </row>
    <row r="58" customFormat="false" ht="12.8" hidden="false" customHeight="false" outlineLevel="0" collapsed="false">
      <c r="B58" s="99"/>
      <c r="C58" s="41"/>
      <c r="D58" s="41"/>
      <c r="E58" s="41"/>
      <c r="F58" s="41"/>
      <c r="G58" s="41"/>
      <c r="H58" s="41"/>
      <c r="I58" s="41"/>
      <c r="J58" s="41"/>
      <c r="K58" s="41"/>
      <c r="L58" s="77"/>
    </row>
    <row r="59" customFormat="false" ht="12.8" hidden="false" customHeight="false" outlineLevel="0" collapsed="false">
      <c r="B59" s="99"/>
      <c r="C59" s="41"/>
      <c r="D59" s="41"/>
      <c r="E59" s="41"/>
      <c r="F59" s="41"/>
      <c r="G59" s="41"/>
      <c r="H59" s="41"/>
      <c r="I59" s="41"/>
      <c r="J59" s="41"/>
      <c r="K59" s="41"/>
      <c r="L59" s="77"/>
    </row>
    <row r="60" customFormat="false" ht="12.8" hidden="false" customHeight="false" outlineLevel="0" collapsed="false">
      <c r="B60" s="99"/>
      <c r="C60" s="41"/>
      <c r="D60" s="41"/>
      <c r="E60" s="41"/>
      <c r="F60" s="41"/>
      <c r="G60" s="41"/>
      <c r="H60" s="41"/>
      <c r="I60" s="41"/>
      <c r="J60" s="41"/>
      <c r="K60" s="41"/>
      <c r="L60" s="77"/>
    </row>
    <row r="61" customFormat="false" ht="12.8" hidden="false" customHeight="false" outlineLevel="0" collapsed="false">
      <c r="B61" s="99"/>
      <c r="C61" s="41"/>
      <c r="D61" s="41"/>
      <c r="E61" s="41"/>
      <c r="F61" s="41"/>
      <c r="G61" s="41"/>
      <c r="H61" s="41"/>
      <c r="I61" s="41"/>
      <c r="J61" s="41"/>
      <c r="K61" s="41"/>
      <c r="L61" s="77"/>
    </row>
    <row r="62" customFormat="false" ht="12.8" hidden="false" customHeight="false" outlineLevel="0" collapsed="false">
      <c r="B62" s="105"/>
      <c r="C62" s="106"/>
      <c r="D62" s="106"/>
      <c r="E62" s="106"/>
      <c r="F62" s="107"/>
      <c r="G62" s="107"/>
      <c r="H62" s="107"/>
      <c r="I62" s="107"/>
      <c r="J62" s="107"/>
      <c r="K62" s="107"/>
      <c r="L62" s="108"/>
    </row>
    <row r="63" customFormat="false" ht="12.8" hidden="false" customHeight="false" outlineLevel="0" collapsed="false">
      <c r="B63" s="100"/>
      <c r="C63" s="100"/>
      <c r="D63" s="100"/>
      <c r="E63" s="100"/>
      <c r="F63" s="19"/>
      <c r="G63" s="19"/>
      <c r="H63" s="19"/>
      <c r="I63" s="19"/>
      <c r="J63" s="19"/>
      <c r="K63" s="19"/>
    </row>
    <row r="64" customFormat="false" ht="18.55" hidden="false" customHeight="false" outlineLevel="0" collapsed="false">
      <c r="B64" s="109" t="s">
        <v>95</v>
      </c>
      <c r="C64" s="110"/>
      <c r="D64" s="110"/>
      <c r="E64" s="110"/>
      <c r="F64" s="111"/>
      <c r="G64" s="112"/>
      <c r="H64" s="110"/>
      <c r="I64" s="110"/>
      <c r="J64" s="110"/>
      <c r="K64" s="110"/>
      <c r="L64" s="113"/>
      <c r="M64" s="7"/>
      <c r="N64" s="7"/>
      <c r="O64" s="19"/>
      <c r="P64" s="6"/>
      <c r="Q64" s="6"/>
    </row>
    <row r="65" customFormat="false" ht="12.8" hidden="false" customHeight="false" outlineLevel="0" collapsed="false">
      <c r="B65" s="114"/>
      <c r="C65" s="1"/>
      <c r="D65" s="1"/>
      <c r="E65" s="1"/>
      <c r="K65" s="7"/>
      <c r="L65" s="115"/>
      <c r="M65" s="7"/>
      <c r="N65" s="7"/>
      <c r="O65" s="19"/>
      <c r="P65" s="6"/>
      <c r="Q65" s="6"/>
    </row>
    <row r="66" customFormat="false" ht="12.8" hidden="false" customHeight="false" outlineLevel="0" collapsed="false">
      <c r="B66" s="114"/>
      <c r="C66" s="22"/>
      <c r="D66" s="7"/>
      <c r="E66" s="7"/>
      <c r="F66" s="51" t="s">
        <v>9</v>
      </c>
      <c r="G66" s="51"/>
      <c r="I66" s="51" t="s">
        <v>10</v>
      </c>
      <c r="J66" s="51"/>
      <c r="K66" s="7"/>
      <c r="L66" s="115"/>
      <c r="M66" s="7"/>
      <c r="N66" s="7"/>
      <c r="O66" s="19"/>
      <c r="P66" s="6"/>
      <c r="Q66" s="6"/>
    </row>
    <row r="67" customFormat="false" ht="13.4" hidden="false" customHeight="false" outlineLevel="0" collapsed="false">
      <c r="B67" s="114"/>
      <c r="C67" s="7"/>
      <c r="D67" s="1"/>
      <c r="E67" s="1"/>
      <c r="F67" s="40" t="s">
        <v>11</v>
      </c>
      <c r="G67" s="40" t="s">
        <v>12</v>
      </c>
      <c r="I67" s="40" t="s">
        <v>11</v>
      </c>
      <c r="J67" s="40" t="s">
        <v>12</v>
      </c>
      <c r="K67" s="7"/>
      <c r="L67" s="115"/>
      <c r="M67" s="7"/>
      <c r="N67" s="7"/>
      <c r="O67" s="19"/>
      <c r="P67" s="6"/>
      <c r="Q67" s="6"/>
    </row>
    <row r="68" customFormat="false" ht="12.8" hidden="false" customHeight="false" outlineLevel="0" collapsed="false">
      <c r="B68" s="114"/>
      <c r="C68" s="1"/>
      <c r="D68" s="1"/>
      <c r="E68" s="1"/>
      <c r="F68" s="116" t="str">
        <f aca="false">IFERROR(MIN(ROUND((SUMPRODUCT(F47:F49,$L47:$L49)+SUMPRODUCT(F37:F45,$L37:$L45))/F26+$F46+$L50,4),LOOKUP($F$20,$P11:$P17,Q11:Q17)),"")</f>
        <v/>
      </c>
      <c r="G68" s="116" t="str">
        <f aca="false">IFERROR(MIN(ROUND((SUMPRODUCT(G47:G49,$L47:$L49)+SUMPRODUCT(G37:G45,$L37:$L45))/G26+$F46+$L50,4),LOOKUP($F$20,$P11:$P17,R11:R17)),"")</f>
        <v/>
      </c>
      <c r="H68" s="117"/>
      <c r="I68" s="116" t="str">
        <f aca="false">IFERROR(MIN(ROUND((SUMPRODUCT(I47:I49,$L47:$L49)+SUMPRODUCT(I37:I45,$L37:$L45))/I26+$F46+$L50,4),LOOKUP($F$20,$P11:$P17,T11:T17)),"")</f>
        <v/>
      </c>
      <c r="J68" s="116" t="str">
        <f aca="false">IFERROR(MIN(ROUND((SUMPRODUCT(J47:J49,$L47:$L49)+SUMPRODUCT(J37:J45,$L37:$L45))/J26+$F46+$L50,4),LOOKUP($F$20,$P11:$P17,U11:U17)),"")</f>
        <v/>
      </c>
      <c r="K68" s="7"/>
      <c r="L68" s="115"/>
      <c r="M68" s="7"/>
      <c r="N68" s="7"/>
      <c r="O68" s="19"/>
      <c r="P68" s="6"/>
      <c r="Q68" s="6"/>
    </row>
    <row r="69" customFormat="false" ht="12.8" hidden="false" customHeight="false" outlineLevel="0" collapsed="false">
      <c r="B69" s="114"/>
      <c r="C69" s="1"/>
      <c r="D69" s="1"/>
      <c r="E69" s="1"/>
      <c r="F69" s="1"/>
      <c r="G69" s="1"/>
      <c r="K69" s="7"/>
      <c r="L69" s="115"/>
      <c r="M69" s="7"/>
      <c r="N69" s="7"/>
      <c r="O69" s="19"/>
      <c r="P69" s="6"/>
      <c r="Q69" s="6"/>
    </row>
    <row r="70" customFormat="false" ht="12.8" hidden="false" customHeight="false" outlineLevel="0" collapsed="false">
      <c r="B70" s="114"/>
      <c r="C70" s="118" t="s">
        <v>96</v>
      </c>
      <c r="D70" s="1"/>
      <c r="E70" s="1"/>
      <c r="F70" s="1"/>
      <c r="G70" s="1"/>
      <c r="K70" s="7"/>
      <c r="L70" s="115"/>
      <c r="M70" s="7"/>
      <c r="N70" s="7"/>
      <c r="O70" s="19"/>
      <c r="P70" s="6"/>
      <c r="Q70" s="6"/>
    </row>
    <row r="71" customFormat="false" ht="136.05" hidden="false" customHeight="true" outlineLevel="0" collapsed="false">
      <c r="B71" s="114"/>
      <c r="C71" s="119" t="str">
        <f aca="false">P35</f>
        <v/>
      </c>
      <c r="D71" s="119"/>
      <c r="E71" s="119"/>
      <c r="F71" s="119"/>
      <c r="G71" s="119"/>
      <c r="H71" s="119"/>
      <c r="I71" s="119"/>
      <c r="J71" s="119"/>
      <c r="K71" s="7"/>
      <c r="L71" s="115"/>
      <c r="M71" s="7"/>
      <c r="N71" s="7"/>
      <c r="O71" s="19"/>
      <c r="P71" s="6" t="s">
        <v>97</v>
      </c>
      <c r="Q71" s="6"/>
    </row>
    <row r="72" customFormat="false" ht="12.8" hidden="false" customHeight="false" outlineLevel="0" collapsed="false">
      <c r="B72" s="120"/>
      <c r="C72" s="121"/>
      <c r="D72" s="121"/>
      <c r="E72" s="121"/>
      <c r="F72" s="122"/>
      <c r="G72" s="122"/>
      <c r="H72" s="121"/>
      <c r="I72" s="121"/>
      <c r="J72" s="121"/>
      <c r="K72" s="121"/>
      <c r="L72" s="123"/>
      <c r="M72" s="7"/>
      <c r="N72" s="7"/>
      <c r="O72" s="19"/>
      <c r="P72" s="6"/>
      <c r="Q72" s="6"/>
    </row>
    <row r="73" customFormat="false" ht="12.8" hidden="false" customHeight="false" outlineLevel="0" collapsed="false">
      <c r="B73" s="1"/>
      <c r="C73" s="1"/>
      <c r="D73" s="1"/>
      <c r="E73" s="1"/>
      <c r="F73" s="1"/>
      <c r="G73" s="1"/>
      <c r="L73" s="1"/>
    </row>
    <row r="74" customFormat="false" ht="12.8" hidden="false" customHeight="false" outlineLevel="0" collapsed="false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9"/>
    </row>
    <row r="75" customFormat="false" ht="12.8" hidden="false" customHeight="false" outlineLevel="0" collapsed="false">
      <c r="B75" s="124" t="s">
        <v>98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6"/>
      <c r="O75" s="127"/>
      <c r="P75" s="6"/>
      <c r="Q75" s="6"/>
    </row>
    <row r="76" customFormat="false" ht="12.8" hidden="false" customHeight="false" outlineLevel="0" collapsed="false">
      <c r="B76" s="128" t="s">
        <v>99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29"/>
      <c r="O76" s="130"/>
      <c r="P76" s="6"/>
      <c r="Q76" s="6"/>
    </row>
    <row r="77" customFormat="false" ht="12.8" hidden="false" customHeight="false" outlineLevel="0" collapsed="false">
      <c r="B77" s="13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29"/>
      <c r="O77" s="130"/>
      <c r="P77" s="6"/>
      <c r="Q77" s="6"/>
    </row>
    <row r="78" customFormat="false" ht="12.8" hidden="false" customHeight="false" outlineLevel="0" collapsed="false">
      <c r="B78" s="131"/>
      <c r="C78" s="7"/>
      <c r="D78" s="7"/>
      <c r="E78" s="7"/>
      <c r="F78" s="51" t="s">
        <v>9</v>
      </c>
      <c r="G78" s="51"/>
      <c r="H78" s="51"/>
      <c r="I78" s="51"/>
      <c r="J78" s="51" t="s">
        <v>10</v>
      </c>
      <c r="K78" s="51"/>
      <c r="L78" s="51"/>
      <c r="M78" s="51"/>
      <c r="N78" s="129"/>
      <c r="O78" s="130"/>
      <c r="P78" s="6"/>
      <c r="Q78" s="6"/>
    </row>
    <row r="79" customFormat="false" ht="12.8" hidden="false" customHeight="true" outlineLevel="0" collapsed="false">
      <c r="A79" s="132"/>
      <c r="B79" s="128"/>
      <c r="C79" s="7"/>
      <c r="D79" s="7"/>
      <c r="E79" s="7"/>
      <c r="F79" s="40" t="s">
        <v>11</v>
      </c>
      <c r="G79" s="40"/>
      <c r="H79" s="133"/>
      <c r="I79" s="133"/>
      <c r="J79" s="40" t="s">
        <v>11</v>
      </c>
      <c r="K79" s="40" t="s">
        <v>100</v>
      </c>
      <c r="L79" s="133"/>
      <c r="M79" s="133"/>
      <c r="N79" s="129"/>
      <c r="O79" s="130"/>
      <c r="P79" s="6"/>
      <c r="Q79" s="6"/>
    </row>
    <row r="80" customFormat="false" ht="25.35" hidden="false" customHeight="false" outlineLevel="0" collapsed="false">
      <c r="A80" s="132"/>
      <c r="B80" s="128"/>
      <c r="C80" s="7"/>
      <c r="D80" s="7"/>
      <c r="E80" s="7"/>
      <c r="F80" s="40" t="s">
        <v>101</v>
      </c>
      <c r="G80" s="40" t="s">
        <v>102</v>
      </c>
      <c r="H80" s="134" t="s">
        <v>12</v>
      </c>
      <c r="I80" s="134" t="s">
        <v>29</v>
      </c>
      <c r="J80" s="40" t="s">
        <v>101</v>
      </c>
      <c r="K80" s="40" t="s">
        <v>102</v>
      </c>
      <c r="L80" s="134" t="s">
        <v>12</v>
      </c>
      <c r="M80" s="134" t="s">
        <v>29</v>
      </c>
      <c r="N80" s="129"/>
      <c r="O80" s="130"/>
      <c r="P80" s="6"/>
      <c r="Q80" s="6"/>
    </row>
    <row r="81" customFormat="false" ht="12.8" hidden="false" customHeight="true" outlineLevel="0" collapsed="false">
      <c r="B81" s="135"/>
      <c r="C81" s="1"/>
      <c r="D81" s="1"/>
      <c r="E81" s="136" t="s">
        <v>103</v>
      </c>
      <c r="F81" s="137" t="n">
        <f aca="false">F26-F27</f>
        <v>0</v>
      </c>
      <c r="G81" s="137" t="n">
        <f aca="false">F27</f>
        <v>0</v>
      </c>
      <c r="H81" s="137" t="n">
        <f aca="false">G26</f>
        <v>0</v>
      </c>
      <c r="I81" s="137" t="n">
        <f aca="false">H26</f>
        <v>0</v>
      </c>
      <c r="J81" s="137" t="n">
        <f aca="false">I26-I27</f>
        <v>0</v>
      </c>
      <c r="K81" s="137" t="n">
        <f aca="false">I27</f>
        <v>0</v>
      </c>
      <c r="L81" s="137" t="n">
        <f aca="false">J26</f>
        <v>0</v>
      </c>
      <c r="M81" s="137" t="n">
        <f aca="false">K26</f>
        <v>0</v>
      </c>
      <c r="N81" s="129"/>
      <c r="O81" s="130"/>
      <c r="P81" s="6"/>
      <c r="Q81" s="6"/>
    </row>
    <row r="82" customFormat="false" ht="12.8" hidden="false" customHeight="true" outlineLevel="0" collapsed="false">
      <c r="B82" s="135"/>
      <c r="C82" s="1"/>
      <c r="D82" s="1"/>
      <c r="E82" s="4"/>
      <c r="F82" s="4"/>
      <c r="G82" s="4"/>
      <c r="H82" s="4"/>
      <c r="I82" s="4"/>
      <c r="J82" s="4"/>
      <c r="K82" s="4"/>
      <c r="L82" s="4"/>
      <c r="M82" s="4"/>
      <c r="N82" s="129"/>
      <c r="O82" s="130"/>
      <c r="P82" s="6"/>
      <c r="Q82" s="6"/>
    </row>
    <row r="83" customFormat="false" ht="12.8" hidden="false" customHeight="false" outlineLevel="0" collapsed="false">
      <c r="B83" s="135"/>
      <c r="C83" s="1"/>
      <c r="D83" s="1"/>
      <c r="E83" s="51"/>
      <c r="F83" s="51" t="s">
        <v>9</v>
      </c>
      <c r="G83" s="51"/>
      <c r="H83" s="51"/>
      <c r="I83" s="51"/>
      <c r="J83" s="51" t="s">
        <v>10</v>
      </c>
      <c r="K83" s="51"/>
      <c r="L83" s="51"/>
      <c r="M83" s="51"/>
      <c r="N83" s="129"/>
      <c r="O83" s="130"/>
      <c r="P83" s="6"/>
      <c r="Q83" s="138"/>
      <c r="R83" s="139"/>
      <c r="S83" s="139"/>
      <c r="T83" s="139"/>
      <c r="U83" s="139"/>
    </row>
    <row r="84" customFormat="false" ht="25.35" hidden="false" customHeight="false" outlineLevel="0" collapsed="false">
      <c r="A84" s="140"/>
      <c r="B84" s="141"/>
      <c r="E84" s="142"/>
      <c r="F84" s="40" t="s">
        <v>101</v>
      </c>
      <c r="G84" s="40" t="s">
        <v>102</v>
      </c>
      <c r="H84" s="40" t="s">
        <v>12</v>
      </c>
      <c r="I84" s="40" t="s">
        <v>29</v>
      </c>
      <c r="J84" s="40" t="s">
        <v>101</v>
      </c>
      <c r="K84" s="40" t="s">
        <v>102</v>
      </c>
      <c r="L84" s="40" t="s">
        <v>12</v>
      </c>
      <c r="M84" s="40" t="s">
        <v>29</v>
      </c>
      <c r="N84" s="129"/>
      <c r="O84" s="130"/>
      <c r="P84" s="43"/>
      <c r="Q84" s="138"/>
      <c r="R84" s="139"/>
      <c r="S84" s="139"/>
      <c r="T84" s="139"/>
      <c r="U84" s="139"/>
      <c r="V84" s="43"/>
      <c r="W84" s="43"/>
    </row>
    <row r="85" customFormat="false" ht="12.8" hidden="false" customHeight="false" outlineLevel="0" collapsed="false">
      <c r="A85" s="143"/>
      <c r="B85" s="135"/>
      <c r="C85" s="1"/>
      <c r="D85" s="1"/>
      <c r="E85" s="144" t="s">
        <v>104</v>
      </c>
      <c r="F85" s="58"/>
      <c r="G85" s="58"/>
      <c r="H85" s="58"/>
      <c r="I85" s="58"/>
      <c r="J85" s="58"/>
      <c r="K85" s="58"/>
      <c r="L85" s="58"/>
      <c r="M85" s="58"/>
      <c r="N85" s="129"/>
      <c r="O85" s="130"/>
      <c r="Q85" s="138"/>
      <c r="R85" s="145"/>
      <c r="S85" s="145"/>
      <c r="T85" s="145"/>
      <c r="U85" s="145"/>
    </row>
    <row r="86" customFormat="false" ht="12.8" hidden="false" customHeight="false" outlineLevel="0" collapsed="false">
      <c r="A86" s="146"/>
      <c r="B86" s="135"/>
      <c r="C86" s="1"/>
      <c r="D86" s="1"/>
      <c r="E86" s="144" t="s">
        <v>105</v>
      </c>
      <c r="F86" s="147"/>
      <c r="G86" s="147"/>
      <c r="H86" s="147"/>
      <c r="I86" s="147"/>
      <c r="J86" s="58"/>
      <c r="K86" s="58"/>
      <c r="L86" s="58"/>
      <c r="M86" s="58"/>
      <c r="N86" s="129"/>
      <c r="O86" s="130"/>
    </row>
    <row r="87" customFormat="false" ht="12.8" hidden="false" customHeight="false" outlineLevel="0" collapsed="false">
      <c r="A87" s="146"/>
      <c r="B87" s="141"/>
      <c r="E87" s="144" t="s">
        <v>106</v>
      </c>
      <c r="F87" s="147"/>
      <c r="G87" s="147"/>
      <c r="H87" s="147"/>
      <c r="I87" s="147"/>
      <c r="J87" s="58"/>
      <c r="K87" s="58"/>
      <c r="L87" s="58"/>
      <c r="M87" s="58"/>
      <c r="N87" s="129"/>
      <c r="O87" s="130"/>
    </row>
    <row r="88" customFormat="false" ht="12.8" hidden="false" customHeight="false" outlineLevel="0" collapsed="false">
      <c r="A88" s="7"/>
      <c r="B88" s="141"/>
      <c r="E88" s="148" t="s">
        <v>107</v>
      </c>
      <c r="F88" s="147"/>
      <c r="G88" s="147"/>
      <c r="H88" s="147"/>
      <c r="I88" s="147"/>
      <c r="J88" s="58"/>
      <c r="K88" s="58"/>
      <c r="L88" s="58"/>
      <c r="M88" s="58"/>
      <c r="N88" s="129"/>
      <c r="O88" s="130"/>
    </row>
    <row r="89" customFormat="false" ht="12.8" hidden="false" customHeight="false" outlineLevel="0" collapsed="false">
      <c r="B89" s="141"/>
      <c r="E89" s="144" t="s">
        <v>108</v>
      </c>
      <c r="F89" s="58"/>
      <c r="G89" s="58"/>
      <c r="H89" s="58"/>
      <c r="I89" s="58"/>
      <c r="J89" s="58"/>
      <c r="K89" s="58"/>
      <c r="L89" s="58"/>
      <c r="M89" s="58"/>
      <c r="N89" s="129"/>
      <c r="O89" s="130"/>
      <c r="P89" s="6"/>
    </row>
    <row r="90" customFormat="false" ht="25.35" hidden="false" customHeight="true" outlineLevel="0" collapsed="false">
      <c r="B90" s="141"/>
      <c r="E90" s="22" t="s">
        <v>109</v>
      </c>
      <c r="F90" s="22"/>
      <c r="G90" s="22"/>
      <c r="H90" s="22"/>
      <c r="I90" s="22"/>
      <c r="J90" s="22"/>
      <c r="K90" s="22"/>
      <c r="L90" s="22"/>
      <c r="M90" s="22"/>
      <c r="N90" s="129"/>
      <c r="O90" s="130"/>
    </row>
    <row r="91" customFormat="false" ht="13.4" hidden="false" customHeight="false" outlineLevel="0" collapsed="false">
      <c r="B91" s="141"/>
      <c r="E91" s="26" t="s">
        <v>110</v>
      </c>
      <c r="F91" s="149" t="n">
        <f aca="false">IF($F$18="B",F85*'loyers accessoires'!B5+F89*'loyers accessoires'!B9,F85*'loyers accessoires'!B15+F89*'loyers accessoires'!B19)</f>
        <v>0</v>
      </c>
      <c r="G91" s="149" t="n">
        <f aca="false">IF($F$18="B",G85*'loyers accessoires'!C5+G89*'loyers accessoires'!C9,G85*'loyers accessoires'!C15+G89*'loyers accessoires'!C19)</f>
        <v>0</v>
      </c>
      <c r="H91" s="149" t="n">
        <f aca="false">IF($F$18="B",H85*'loyers accessoires'!D5+H89*'loyers accessoires'!D9,H85*'loyers accessoires'!D15+H89*'loyers accessoires'!D19)</f>
        <v>0</v>
      </c>
      <c r="I91" s="149" t="n">
        <f aca="false">IF($F$18="B",I85*'loyers accessoires'!E5+I89*'loyers accessoires'!E9,I85*'loyers accessoires'!E15+I89*'loyers accessoires'!E19)</f>
        <v>0</v>
      </c>
      <c r="J91" s="150" t="n">
        <f aca="false">IF($F$18="B",SUMPRODUCT(J85:J88,'loyers accessoires'!B5:B8)+J89*'loyers accessoires'!B10,SUMPRODUCT(J85:J88,'loyers accessoires'!B15:B18)+J89*'loyers accessoires'!B20)</f>
        <v>0</v>
      </c>
      <c r="K91" s="150" t="n">
        <f aca="false">IF($F$18="B",SUMPRODUCT(K85:K88,'loyers accessoires'!C5:C8)+K89*'loyers accessoires'!C10,SUMPRODUCT(K85:K88,'loyers accessoires'!C15:C18)+K89*'loyers accessoires'!C20)</f>
        <v>0</v>
      </c>
      <c r="L91" s="150" t="n">
        <f aca="false">IF($F$18="B",SUMPRODUCT(L85:L88,'loyers accessoires'!D5:D8)+L89*'loyers accessoires'!D10,SUMPRODUCT(L85:L88,'loyers accessoires'!D15:D18)+L89*'loyers accessoires'!D20)</f>
        <v>0</v>
      </c>
      <c r="M91" s="150" t="n">
        <f aca="false">IF($F$18="B",SUMPRODUCT(M85:M88,'loyers accessoires'!E5:E8)+M89*'loyers accessoires'!E10,SUMPRODUCT(M85:M88,'loyers accessoires'!E15:E18)+M89*'loyers accessoires'!E20)</f>
        <v>0</v>
      </c>
      <c r="N91" s="129"/>
      <c r="O91" s="130"/>
    </row>
    <row r="92" customFormat="false" ht="13.4" hidden="false" customHeight="false" outlineLevel="0" collapsed="false">
      <c r="B92" s="141"/>
      <c r="E92" s="2" t="s">
        <v>111</v>
      </c>
      <c r="F92" s="151" t="n">
        <f aca="false">IF(F81&lt;&gt;0,F91/F81,0)</f>
        <v>0</v>
      </c>
      <c r="G92" s="151" t="n">
        <f aca="false">IF(G81&lt;&gt;0,G91/G81,0)</f>
        <v>0</v>
      </c>
      <c r="H92" s="151" t="n">
        <f aca="false">IF(H81&lt;&gt;0,H91/H81,0)</f>
        <v>0</v>
      </c>
      <c r="I92" s="151" t="n">
        <f aca="false">IF(I81&lt;&gt;0,I91/I81,0)</f>
        <v>0</v>
      </c>
      <c r="J92" s="151" t="n">
        <f aca="false">IF(J81&lt;&gt;0,J91/J81,0)</f>
        <v>0</v>
      </c>
      <c r="K92" s="151" t="n">
        <f aca="false">IF(K81&lt;&gt;0,K91/K81,0)</f>
        <v>0</v>
      </c>
      <c r="L92" s="151" t="n">
        <f aca="false">IF(L81&lt;&gt;0,L91/L81,0)</f>
        <v>0</v>
      </c>
      <c r="M92" s="151" t="n">
        <f aca="false">IF(M81&lt;&gt;0,M91/M81,0)</f>
        <v>0</v>
      </c>
      <c r="N92" s="129"/>
      <c r="O92" s="130"/>
    </row>
    <row r="93" customFormat="false" ht="13.4" hidden="false" customHeight="false" outlineLevel="0" collapsed="false">
      <c r="B93" s="141"/>
      <c r="E93" s="152" t="s">
        <v>112</v>
      </c>
      <c r="F93" s="153" t="n">
        <f aca="false">IF($F$18="B",'loyers accessoires'!B11,'loyers accessoires'!B21)</f>
        <v>44.57</v>
      </c>
      <c r="G93" s="153" t="n">
        <f aca="false">IF($F$18="B",'loyers accessoires'!C11,'loyers accessoires'!C21)</f>
        <v>22.28</v>
      </c>
      <c r="H93" s="153" t="n">
        <f aca="false">IF($F$18="B",'loyers accessoires'!D11,'loyers accessoires'!D21)</f>
        <v>73.14</v>
      </c>
      <c r="I93" s="153" t="n">
        <f aca="false">IF($F$18="B",'loyers accessoires'!E11,'loyers accessoires'!E21)</f>
        <v>95.1</v>
      </c>
      <c r="J93" s="154" t="n">
        <f aca="false">IF($F$18="B",'loyers accessoires'!B11,'loyers accessoires'!B21)</f>
        <v>44.57</v>
      </c>
      <c r="K93" s="154" t="n">
        <f aca="false">IF($F$18="B",'loyers accessoires'!C11,'loyers accessoires'!C21)</f>
        <v>22.28</v>
      </c>
      <c r="L93" s="154" t="n">
        <f aca="false">IF($F$18="B",'loyers accessoires'!D11,'loyers accessoires'!D21)</f>
        <v>73.14</v>
      </c>
      <c r="M93" s="154" t="n">
        <f aca="false">IF($F$18="B",'loyers accessoires'!E11,'loyers accessoires'!E21)</f>
        <v>95.1</v>
      </c>
      <c r="N93" s="129"/>
      <c r="O93" s="130"/>
    </row>
    <row r="94" customFormat="false" ht="13.4" hidden="true" customHeight="false" outlineLevel="0" collapsed="false">
      <c r="B94" s="141"/>
      <c r="E94" s="2" t="s">
        <v>113</v>
      </c>
      <c r="F94" s="155" t="n">
        <f aca="false">F92&gt;F93</f>
        <v>0</v>
      </c>
      <c r="G94" s="155" t="n">
        <f aca="false">G92&gt;G93</f>
        <v>0</v>
      </c>
      <c r="H94" s="155" t="n">
        <f aca="false">H92&gt;H93</f>
        <v>0</v>
      </c>
      <c r="I94" s="155" t="n">
        <f aca="false">I92&gt;I93</f>
        <v>0</v>
      </c>
      <c r="J94" s="155" t="n">
        <f aca="false">J92&gt;J93</f>
        <v>0</v>
      </c>
      <c r="K94" s="155" t="n">
        <f aca="false">K92&gt;K93</f>
        <v>0</v>
      </c>
      <c r="L94" s="155" t="n">
        <f aca="false">L92&gt;L93</f>
        <v>0</v>
      </c>
      <c r="M94" s="155" t="n">
        <f aca="false">M92&gt;M93</f>
        <v>0</v>
      </c>
      <c r="N94" s="156"/>
      <c r="O94" s="156"/>
    </row>
    <row r="95" customFormat="false" ht="12.8" hidden="false" customHeight="false" outlineLevel="0" collapsed="false">
      <c r="B95" s="141"/>
      <c r="H95" s="2"/>
      <c r="I95" s="155"/>
      <c r="J95" s="155"/>
      <c r="K95" s="155"/>
      <c r="L95" s="155"/>
      <c r="M95" s="155"/>
      <c r="N95" s="129"/>
      <c r="O95" s="130"/>
    </row>
    <row r="96" customFormat="false" ht="61.15" hidden="true" customHeight="false" outlineLevel="0" collapsed="false">
      <c r="B96" s="141"/>
      <c r="E96" s="2" t="s">
        <v>114</v>
      </c>
      <c r="F96" s="59" t="n">
        <f aca="false">OR(SUM(F85:F88)&gt;F81,F89&gt;F81)</f>
        <v>0</v>
      </c>
      <c r="G96" s="59" t="n">
        <f aca="false">OR(SUM(G85:G88)&gt;G81,G89&gt;G81)</f>
        <v>0</v>
      </c>
      <c r="H96" s="59" t="n">
        <f aca="false">OR(SUM(H85:H88)&gt;H81,H89&gt;H81)</f>
        <v>0</v>
      </c>
      <c r="I96" s="59" t="n">
        <f aca="false">OR(SUM(I85:I88)&gt;I81,I89&gt;I81)</f>
        <v>0</v>
      </c>
      <c r="J96" s="59" t="n">
        <f aca="false">OR(SUM(J85:J88)&gt;J81,J89&gt;J81)</f>
        <v>0</v>
      </c>
      <c r="K96" s="59" t="n">
        <f aca="false">OR(SUM(K85:K88)&gt;K81,K89&gt;K81)</f>
        <v>0</v>
      </c>
      <c r="L96" s="59" t="n">
        <f aca="false">OR(SUM(L85:L88)&gt;L81,L89&gt;L81)</f>
        <v>0</v>
      </c>
      <c r="M96" s="59" t="n">
        <f aca="false">OR(SUM(M85:M88)&gt;M81,M89&gt;M81)</f>
        <v>0</v>
      </c>
      <c r="N96" s="156"/>
      <c r="O96" s="156"/>
    </row>
    <row r="97" customFormat="false" ht="61.15" hidden="true" customHeight="false" outlineLevel="0" collapsed="false">
      <c r="B97" s="141"/>
      <c r="E97" s="2" t="s">
        <v>115</v>
      </c>
      <c r="F97" s="59" t="n">
        <f aca="false">OR(SUM(F85:G85,F47:F48)&gt;SUM(F81:G81),SUM(F89:G89,F49)&gt;SUM(F81:G81))</f>
        <v>0</v>
      </c>
      <c r="G97" s="59"/>
      <c r="H97" s="59" t="n">
        <f aca="false">OR(SUM(H85,G47:G48)&gt;SUM(H81),SUM(H89,G49)&gt;SUM(H81))</f>
        <v>0</v>
      </c>
      <c r="I97" s="59"/>
      <c r="J97" s="59"/>
      <c r="K97" s="59"/>
      <c r="L97" s="59"/>
      <c r="M97" s="59"/>
      <c r="N97" s="156"/>
      <c r="O97" s="156"/>
    </row>
    <row r="98" customFormat="false" ht="76.55" hidden="false" customHeight="true" outlineLevel="0" collapsed="false">
      <c r="B98" s="157" t="s">
        <v>92</v>
      </c>
      <c r="C98" s="118"/>
      <c r="E98" s="158" t="str">
        <f aca="false">IF(OR(F94:M94),"Attention ! Au moins une catégorie est concernée par un loyer accessoire moyen supérieur au plafond : il faut plafonner les loyers accessoires","")</f>
        <v/>
      </c>
      <c r="F98" s="158"/>
      <c r="G98" s="159" t="str">
        <f aca="false">IF(OR(F96:M96),E96,"")</f>
        <v/>
      </c>
      <c r="H98" s="159"/>
      <c r="I98" s="159"/>
      <c r="J98" s="160" t="str">
        <f aca="false">IF(OR(F97:H97),E97,"")</f>
        <v/>
      </c>
      <c r="K98" s="160"/>
      <c r="L98" s="160"/>
      <c r="M98" s="7"/>
      <c r="N98" s="129"/>
      <c r="O98" s="130"/>
      <c r="P98" s="6" t="s">
        <v>116</v>
      </c>
      <c r="Q98" s="6"/>
      <c r="R98" s="6"/>
    </row>
    <row r="99" customFormat="false" ht="25.35" hidden="false" customHeight="true" outlineLevel="0" collapsed="false">
      <c r="B99" s="161"/>
      <c r="C99" s="162"/>
      <c r="D99" s="162"/>
      <c r="E99" s="163" t="s">
        <v>117</v>
      </c>
      <c r="F99" s="163"/>
      <c r="G99" s="163"/>
      <c r="H99" s="163"/>
      <c r="I99" s="163"/>
      <c r="J99" s="163"/>
      <c r="K99" s="163"/>
      <c r="L99" s="163"/>
      <c r="M99" s="164"/>
      <c r="N99" s="165"/>
      <c r="O99" s="165"/>
    </row>
    <row r="100" customFormat="false" ht="12.8" hidden="false" customHeight="false" outlineLevel="0" collapsed="false">
      <c r="F100" s="155"/>
      <c r="H100" s="155"/>
      <c r="I100" s="155"/>
      <c r="J100" s="155"/>
    </row>
    <row r="101" customFormat="false" ht="12.8" hidden="false" customHeight="false" outlineLevel="0" collapsed="false">
      <c r="B101" s="166" t="s">
        <v>118</v>
      </c>
      <c r="C101" s="167"/>
      <c r="D101" s="167"/>
      <c r="E101" s="167"/>
      <c r="F101" s="167"/>
      <c r="G101" s="167"/>
      <c r="H101" s="168"/>
      <c r="I101" s="168"/>
      <c r="J101" s="168"/>
      <c r="K101" s="168"/>
      <c r="L101" s="169"/>
    </row>
    <row r="102" customFormat="false" ht="12.8" hidden="false" customHeight="false" outlineLevel="0" collapsed="false">
      <c r="B102" s="170"/>
      <c r="L102" s="171"/>
    </row>
    <row r="103" customFormat="false" ht="13.4" hidden="false" customHeight="false" outlineLevel="0" collapsed="false">
      <c r="B103" s="170"/>
      <c r="C103" s="2" t="s">
        <v>119</v>
      </c>
      <c r="D103" s="41"/>
      <c r="E103" s="41"/>
      <c r="F103" s="41"/>
      <c r="G103" s="41"/>
      <c r="I103" s="7"/>
      <c r="J103" s="7"/>
      <c r="K103" s="7"/>
      <c r="L103" s="172"/>
      <c r="M103" s="7"/>
      <c r="N103" s="7"/>
      <c r="O103" s="19"/>
    </row>
    <row r="104" customFormat="false" ht="13.4" hidden="false" customHeight="false" outlineLevel="0" collapsed="false">
      <c r="B104" s="170"/>
      <c r="C104" s="2" t="s">
        <v>120</v>
      </c>
      <c r="D104" s="41"/>
      <c r="E104" s="41"/>
      <c r="F104" s="41"/>
      <c r="G104" s="41"/>
      <c r="L104" s="171"/>
    </row>
    <row r="105" customFormat="false" ht="13.4" hidden="false" customHeight="false" outlineLevel="0" collapsed="false">
      <c r="B105" s="170"/>
      <c r="C105" s="2" t="s">
        <v>121</v>
      </c>
      <c r="D105" s="41"/>
      <c r="E105" s="41"/>
      <c r="F105" s="41"/>
      <c r="G105" s="41"/>
      <c r="L105" s="171"/>
    </row>
    <row r="106" customFormat="false" ht="25.35" hidden="false" customHeight="true" outlineLevel="0" collapsed="false">
      <c r="B106" s="170"/>
      <c r="C106" s="22" t="s">
        <v>122</v>
      </c>
      <c r="D106" s="22"/>
      <c r="E106" s="22"/>
      <c r="F106" s="22"/>
      <c r="G106" s="22"/>
      <c r="H106" s="58"/>
      <c r="I106" s="58"/>
      <c r="L106" s="171"/>
    </row>
    <row r="107" customFormat="false" ht="13.4" hidden="false" customHeight="false" outlineLevel="0" collapsed="false">
      <c r="B107" s="170"/>
      <c r="C107" s="2" t="s">
        <v>123</v>
      </c>
      <c r="D107" s="44"/>
      <c r="E107" s="44"/>
      <c r="L107" s="171"/>
    </row>
    <row r="108" customFormat="false" ht="12.8" hidden="false" customHeight="false" outlineLevel="0" collapsed="false">
      <c r="B108" s="173"/>
      <c r="C108" s="174"/>
      <c r="D108" s="174"/>
      <c r="E108" s="174"/>
      <c r="F108" s="174"/>
      <c r="G108" s="174"/>
      <c r="H108" s="175"/>
      <c r="I108" s="175"/>
      <c r="J108" s="175"/>
      <c r="K108" s="175"/>
      <c r="L108" s="176"/>
    </row>
  </sheetData>
  <sheetProtection sheet="true" objects="true" scenarios="true"/>
  <mergeCells count="64">
    <mergeCell ref="A1:B1"/>
    <mergeCell ref="C1:K1"/>
    <mergeCell ref="A2:B2"/>
    <mergeCell ref="C2:K2"/>
    <mergeCell ref="G5:K7"/>
    <mergeCell ref="C8:K8"/>
    <mergeCell ref="F12:K12"/>
    <mergeCell ref="F14:K14"/>
    <mergeCell ref="F15:K15"/>
    <mergeCell ref="F16:K16"/>
    <mergeCell ref="F17:K17"/>
    <mergeCell ref="F18:K18"/>
    <mergeCell ref="H19:I19"/>
    <mergeCell ref="J19:K19"/>
    <mergeCell ref="F20:K20"/>
    <mergeCell ref="F24:H24"/>
    <mergeCell ref="I24:K24"/>
    <mergeCell ref="C26:E26"/>
    <mergeCell ref="G29:H29"/>
    <mergeCell ref="K29:L29"/>
    <mergeCell ref="F30:G30"/>
    <mergeCell ref="K30:L30"/>
    <mergeCell ref="G31:H31"/>
    <mergeCell ref="K31:L31"/>
    <mergeCell ref="F32:G32"/>
    <mergeCell ref="K32:L32"/>
    <mergeCell ref="B34:E34"/>
    <mergeCell ref="C38:C39"/>
    <mergeCell ref="C40:C42"/>
    <mergeCell ref="C43:C46"/>
    <mergeCell ref="F46:K46"/>
    <mergeCell ref="C47:C51"/>
    <mergeCell ref="Q47:Q48"/>
    <mergeCell ref="D50:D51"/>
    <mergeCell ref="E50:E51"/>
    <mergeCell ref="F50:H50"/>
    <mergeCell ref="J50:K50"/>
    <mergeCell ref="Q50:Q51"/>
    <mergeCell ref="F51:H51"/>
    <mergeCell ref="J51:K51"/>
    <mergeCell ref="C54:K54"/>
    <mergeCell ref="C57:K61"/>
    <mergeCell ref="F66:G66"/>
    <mergeCell ref="I66:J66"/>
    <mergeCell ref="C71:J71"/>
    <mergeCell ref="F78:I78"/>
    <mergeCell ref="J78:M78"/>
    <mergeCell ref="F79:G79"/>
    <mergeCell ref="J79:K79"/>
    <mergeCell ref="F83:I83"/>
    <mergeCell ref="J83:M83"/>
    <mergeCell ref="P85:P88"/>
    <mergeCell ref="F86:I88"/>
    <mergeCell ref="E90:M90"/>
    <mergeCell ref="E98:F98"/>
    <mergeCell ref="G98:I98"/>
    <mergeCell ref="J98:L98"/>
    <mergeCell ref="E99:L99"/>
    <mergeCell ref="D103:G103"/>
    <mergeCell ref="D104:G104"/>
    <mergeCell ref="D105:G105"/>
    <mergeCell ref="C106:G106"/>
    <mergeCell ref="H106:I106"/>
    <mergeCell ref="D107:E107"/>
  </mergeCells>
  <conditionalFormatting sqref="F92:M92">
    <cfRule type="expression" priority="2" aboveAverage="0" equalAverage="0" bottom="0" percent="0" rank="0" text="" dxfId="0">
      <formula>F94:M94</formula>
    </cfRule>
  </conditionalFormatting>
  <conditionalFormatting sqref="R26:R27 Q37:R50">
    <cfRule type="cellIs" priority="3" operator="equal" aboveAverage="0" equalAverage="0" bottom="0" percent="0" rank="0" text="" dxfId="1">
      <formula>"ok"</formula>
    </cfRule>
    <cfRule type="cellIs" priority="4" operator="notEqual" aboveAverage="0" equalAverage="0" bottom="0" percent="0" rank="0" text="" dxfId="2">
      <formula>"ok"</formula>
    </cfRule>
  </conditionalFormatting>
  <dataValidations count="13">
    <dataValidation allowBlank="true" errorStyle="stop" operator="equal" showDropDown="false" showErrorMessage="true" showInputMessage="false" sqref="F18" type="list">
      <formula1>"B,C"</formula1>
      <formula2>0</formula2>
    </dataValidation>
    <dataValidation allowBlank="true" errorStyle="stop" operator="equal" showDropDown="false" showErrorMessage="true" showInputMessage="false" sqref="F19" type="list">
      <formula1>"oui,non"</formula1>
      <formula2>0</formula2>
    </dataValidation>
    <dataValidation allowBlank="true" errorStyle="stop" operator="greaterThan" showDropDown="false" showErrorMessage="true" showInputMessage="false" sqref="J19 D107" type="date">
      <formula1>17897</formula1>
      <formula2>0</formula2>
    </dataValidation>
    <dataValidation allowBlank="true" errorStyle="stop" operator="equal" showDropDown="false" showErrorMessage="true" showInputMessage="false" sqref="F20" type="list">
      <formula1>"Conseil Départemental,Métropole Rouen Normandie,CU Le Havre Seine Métropole,CA Caux Seine Agglo,CA Dieppe-Maritime"</formula1>
      <formula2>0</formula2>
    </dataValidation>
    <dataValidation allowBlank="true" errorStyle="stop" operator="greaterThan" showDropDown="false" showErrorMessage="true" showInputMessage="false" sqref="F26:K26 I27 F85:M89" type="whole">
      <formula1>0</formula1>
      <formula2>0</formula2>
    </dataValidation>
    <dataValidation allowBlank="true" errorStyle="stop" operator="greaterThanOrEqual" showDropDown="false" showErrorMessage="true" showInputMessage="false" sqref="F27" type="whole">
      <formula1>0</formula1>
      <formula2>0</formula2>
    </dataValidation>
    <dataValidation allowBlank="true" errorStyle="stop" operator="equal" showDropDown="false" showErrorMessage="true" showInputMessage="false" sqref="F29 F31" type="list">
      <formula1>"collectif,individuel"</formula1>
      <formula2>0</formula2>
    </dataValidation>
    <dataValidation allowBlank="true" errorStyle="stop" operator="equal" showDropDown="false" showErrorMessage="true" showInputMessage="false" sqref="G29 G31" type="list">
      <formula1>"gaz,électricité,autre (à préciser)"</formula1>
      <formula2>0</formula2>
    </dataValidation>
    <dataValidation allowBlank="true" errorStyle="stop" operator="equal" showDropDown="false" showErrorMessage="true" showInputMessage="false" sqref="F30 F32" type="list">
      <formula1>"oui (à préciser),non"</formula1>
      <formula2>0</formula2>
    </dataValidation>
    <dataValidation allowBlank="true" errorStyle="stop" operator="between" showDropDown="false" showErrorMessage="true" showInputMessage="false" sqref="F37:G38 I37:J45 F40:G42 F44:G45 F47:G49" type="whole">
      <formula1>0</formula1>
      <formula2>999</formula2>
    </dataValidation>
    <dataValidation allowBlank="true" errorStyle="stop" operator="between" showDropDown="false" showErrorMessage="true" showInputMessage="false" sqref="F46" type="decimal">
      <formula1>0</formula1>
      <formula2>0.05</formula2>
    </dataValidation>
    <dataValidation allowBlank="true" errorStyle="stop" operator="greaterThanOrEqual" showDropDown="false" showErrorMessage="true" showInputMessage="false" sqref="J50:K51" type="decimal">
      <formula1>0</formula1>
      <formula2>0</formula2>
    </dataValidation>
    <dataValidation allowBlank="true" errorStyle="stop" operator="equal" showDropDown="false" showErrorMessage="true" showInputMessage="false" sqref="H106" type="list">
      <formula1>"Je le certifie"</formula1>
      <formula2>0</formula2>
    </dataValidation>
  </dataValidation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rowBreaks count="1" manualBreakCount="1">
    <brk id="62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0" zoomScalePageLayoutView="100" workbookViewId="0">
      <selection pane="topLeft" activeCell="P48" activeCellId="1" sqref="F47:F49 P48"/>
    </sheetView>
  </sheetViews>
  <sheetFormatPr defaultColWidth="10.8125" defaultRowHeight="12.8" zeroHeight="false" outlineLevelRow="0" outlineLevelCol="0"/>
  <cols>
    <col collapsed="false" customWidth="true" hidden="false" outlineLevel="0" max="1" min="1" style="177" width="23.89"/>
    <col collapsed="false" customWidth="false" hidden="false" outlineLevel="0" max="1015" min="2" style="177" width="10.8"/>
    <col collapsed="false" customWidth="true" hidden="false" outlineLevel="0" max="1024" min="1016" style="0" width="11.52"/>
  </cols>
  <sheetData>
    <row r="1" customFormat="false" ht="12.8" hidden="false" customHeight="false" outlineLevel="0" collapsed="false">
      <c r="A1" s="178" t="s">
        <v>124</v>
      </c>
      <c r="B1" s="179"/>
      <c r="C1" s="179"/>
      <c r="D1" s="179"/>
      <c r="E1" s="179"/>
    </row>
    <row r="2" customFormat="false" ht="12.8" hidden="false" customHeight="false" outlineLevel="0" collapsed="false">
      <c r="A2" s="180" t="s">
        <v>125</v>
      </c>
      <c r="B2" s="180"/>
      <c r="C2" s="180"/>
      <c r="D2" s="180"/>
      <c r="E2" s="180"/>
    </row>
    <row r="3" customFormat="false" ht="12.8" hidden="false" customHeight="false" outlineLevel="0" collapsed="false">
      <c r="A3" s="181"/>
      <c r="B3" s="182" t="s">
        <v>11</v>
      </c>
      <c r="C3" s="182" t="s">
        <v>100</v>
      </c>
      <c r="D3" s="182" t="s">
        <v>12</v>
      </c>
      <c r="E3" s="182" t="s">
        <v>29</v>
      </c>
    </row>
    <row r="4" customFormat="false" ht="12.8" hidden="false" customHeight="false" outlineLevel="0" collapsed="false">
      <c r="A4" s="183" t="s">
        <v>126</v>
      </c>
      <c r="B4" s="184" t="s">
        <v>127</v>
      </c>
      <c r="C4" s="185" t="s">
        <v>127</v>
      </c>
      <c r="D4" s="184" t="s">
        <v>127</v>
      </c>
      <c r="E4" s="184" t="s">
        <v>127</v>
      </c>
    </row>
    <row r="5" customFormat="false" ht="12.8" hidden="false" customHeight="false" outlineLevel="0" collapsed="false">
      <c r="A5" s="186" t="s">
        <v>104</v>
      </c>
      <c r="B5" s="187" t="n">
        <v>48</v>
      </c>
      <c r="C5" s="188" t="n">
        <v>23.99</v>
      </c>
      <c r="D5" s="187" t="n">
        <v>53.35</v>
      </c>
      <c r="E5" s="187" t="n">
        <v>69.34</v>
      </c>
    </row>
    <row r="6" customFormat="false" ht="12.8" hidden="false" customHeight="false" outlineLevel="0" collapsed="false">
      <c r="A6" s="186" t="s">
        <v>105</v>
      </c>
      <c r="B6" s="187" t="n">
        <v>37.63</v>
      </c>
      <c r="C6" s="188" t="n">
        <v>18.81</v>
      </c>
      <c r="D6" s="187" t="n">
        <v>41.8</v>
      </c>
      <c r="E6" s="187" t="n">
        <v>54.33</v>
      </c>
    </row>
    <row r="7" customFormat="false" ht="12.8" hidden="false" customHeight="false" outlineLevel="0" collapsed="false">
      <c r="A7" s="186" t="s">
        <v>106</v>
      </c>
      <c r="B7" s="187" t="n">
        <v>31.37</v>
      </c>
      <c r="C7" s="188" t="n">
        <v>15.69</v>
      </c>
      <c r="D7" s="187" t="n">
        <v>34.85</v>
      </c>
      <c r="E7" s="187" t="n">
        <v>45.31</v>
      </c>
    </row>
    <row r="8" customFormat="false" ht="12.8" hidden="false" customHeight="false" outlineLevel="0" collapsed="false">
      <c r="A8" s="186" t="s">
        <v>128</v>
      </c>
      <c r="B8" s="187" t="n">
        <v>16.72</v>
      </c>
      <c r="C8" s="188" t="n">
        <v>8.36</v>
      </c>
      <c r="D8" s="187" t="n">
        <v>18.61</v>
      </c>
      <c r="E8" s="187" t="n">
        <v>24.18</v>
      </c>
    </row>
    <row r="9" customFormat="false" ht="12.8" hidden="false" customHeight="false" outlineLevel="0" collapsed="false">
      <c r="A9" s="186" t="s">
        <v>129</v>
      </c>
      <c r="B9" s="187"/>
      <c r="C9" s="188"/>
      <c r="D9" s="187" t="n">
        <v>27.88</v>
      </c>
      <c r="E9" s="187" t="n">
        <v>36.25</v>
      </c>
    </row>
    <row r="10" customFormat="false" ht="12.8" hidden="false" customHeight="false" outlineLevel="0" collapsed="false">
      <c r="A10" s="186" t="s">
        <v>130</v>
      </c>
      <c r="B10" s="187"/>
      <c r="C10" s="188"/>
      <c r="D10" s="187" t="n">
        <v>13.93</v>
      </c>
      <c r="E10" s="187" t="n">
        <v>18.1</v>
      </c>
    </row>
    <row r="11" customFormat="false" ht="12.8" hidden="false" customHeight="false" outlineLevel="0" collapsed="false">
      <c r="A11" s="189" t="s">
        <v>131</v>
      </c>
      <c r="B11" s="187" t="n">
        <v>48</v>
      </c>
      <c r="C11" s="188" t="n">
        <v>23.99</v>
      </c>
      <c r="D11" s="187" t="n">
        <v>78.78</v>
      </c>
      <c r="E11" s="187" t="n">
        <v>102.43</v>
      </c>
    </row>
    <row r="12" customFormat="false" ht="12.8" hidden="false" customHeight="false" outlineLevel="0" collapsed="false">
      <c r="A12" s="190"/>
      <c r="B12" s="191"/>
      <c r="C12" s="191"/>
      <c r="D12" s="191"/>
      <c r="E12" s="191"/>
    </row>
    <row r="13" customFormat="false" ht="12.8" hidden="false" customHeight="false" outlineLevel="0" collapsed="false">
      <c r="A13" s="181"/>
      <c r="B13" s="182" t="s">
        <v>11</v>
      </c>
      <c r="C13" s="182" t="s">
        <v>100</v>
      </c>
      <c r="D13" s="182" t="s">
        <v>12</v>
      </c>
      <c r="E13" s="182" t="s">
        <v>29</v>
      </c>
    </row>
    <row r="14" customFormat="false" ht="12.8" hidden="false" customHeight="false" outlineLevel="0" collapsed="false">
      <c r="A14" s="183" t="s">
        <v>126</v>
      </c>
      <c r="B14" s="185" t="s">
        <v>132</v>
      </c>
      <c r="C14" s="185" t="s">
        <v>132</v>
      </c>
      <c r="D14" s="185" t="s">
        <v>132</v>
      </c>
      <c r="E14" s="185" t="s">
        <v>132</v>
      </c>
    </row>
    <row r="15" customFormat="false" ht="12.8" hidden="false" customHeight="false" outlineLevel="0" collapsed="false">
      <c r="A15" s="186" t="s">
        <v>104</v>
      </c>
      <c r="B15" s="188" t="n">
        <v>44.57</v>
      </c>
      <c r="C15" s="188" t="n">
        <v>22.28</v>
      </c>
      <c r="D15" s="188" t="n">
        <v>49.53</v>
      </c>
      <c r="E15" s="188" t="n">
        <v>64.37</v>
      </c>
    </row>
    <row r="16" customFormat="false" ht="12.8" hidden="false" customHeight="false" outlineLevel="0" collapsed="false">
      <c r="A16" s="186" t="s">
        <v>105</v>
      </c>
      <c r="B16" s="188" t="n">
        <v>34.92</v>
      </c>
      <c r="C16" s="188" t="n">
        <v>17.46</v>
      </c>
      <c r="D16" s="188" t="n">
        <v>38.82</v>
      </c>
      <c r="E16" s="188" t="n">
        <v>50.47</v>
      </c>
    </row>
    <row r="17" customFormat="false" ht="12.8" hidden="false" customHeight="false" outlineLevel="0" collapsed="false">
      <c r="A17" s="186" t="s">
        <v>106</v>
      </c>
      <c r="B17" s="188" t="n">
        <v>29.13</v>
      </c>
      <c r="C17" s="188" t="n">
        <v>14.57</v>
      </c>
      <c r="D17" s="188" t="n">
        <v>32.36</v>
      </c>
      <c r="E17" s="188" t="n">
        <v>42.09</v>
      </c>
    </row>
    <row r="18" customFormat="false" ht="12.8" hidden="false" customHeight="false" outlineLevel="0" collapsed="false">
      <c r="A18" s="186" t="s">
        <v>128</v>
      </c>
      <c r="B18" s="188" t="n">
        <v>15.53</v>
      </c>
      <c r="C18" s="188" t="n">
        <v>7.76</v>
      </c>
      <c r="D18" s="188" t="n">
        <v>17.27</v>
      </c>
      <c r="E18" s="188" t="n">
        <v>22.44</v>
      </c>
    </row>
    <row r="19" customFormat="false" ht="12.8" hidden="false" customHeight="false" outlineLevel="0" collapsed="false">
      <c r="A19" s="186" t="s">
        <v>129</v>
      </c>
      <c r="B19" s="188"/>
      <c r="C19" s="188"/>
      <c r="D19" s="188" t="n">
        <v>25.88</v>
      </c>
      <c r="E19" s="188" t="n">
        <v>33.64</v>
      </c>
    </row>
    <row r="20" customFormat="false" ht="12.8" hidden="false" customHeight="false" outlineLevel="0" collapsed="false">
      <c r="A20" s="186" t="s">
        <v>130</v>
      </c>
      <c r="B20" s="188"/>
      <c r="C20" s="188"/>
      <c r="D20" s="188" t="n">
        <v>12.94</v>
      </c>
      <c r="E20" s="188" t="n">
        <v>16.82</v>
      </c>
    </row>
    <row r="21" customFormat="false" ht="12.8" hidden="false" customHeight="false" outlineLevel="0" collapsed="false">
      <c r="A21" s="189" t="s">
        <v>131</v>
      </c>
      <c r="B21" s="188" t="n">
        <v>44.57</v>
      </c>
      <c r="C21" s="188" t="n">
        <v>22.28</v>
      </c>
      <c r="D21" s="188" t="n">
        <v>73.14</v>
      </c>
      <c r="E21" s="188" t="n">
        <v>95.1</v>
      </c>
    </row>
    <row r="22" customFormat="false" ht="12.8" hidden="false" customHeight="false" outlineLevel="0" collapsed="false">
      <c r="A22" s="190"/>
      <c r="B22" s="191"/>
      <c r="C22" s="191"/>
      <c r="D22" s="191"/>
      <c r="E22" s="191"/>
    </row>
    <row r="23" customFormat="false" ht="19.4" hidden="false" customHeight="true" outlineLevel="0" collapsed="false">
      <c r="A23" s="192" t="s">
        <v>133</v>
      </c>
      <c r="B23" s="192"/>
      <c r="C23" s="192"/>
      <c r="D23" s="192"/>
      <c r="E23" s="192"/>
    </row>
    <row r="24" customFormat="false" ht="19.4" hidden="false" customHeight="true" outlineLevel="0" collapsed="false">
      <c r="A24" s="192" t="s">
        <v>134</v>
      </c>
      <c r="B24" s="192"/>
      <c r="C24" s="192"/>
      <c r="D24" s="192"/>
      <c r="E24" s="192"/>
    </row>
    <row r="25" customFormat="false" ht="19.4" hidden="false" customHeight="true" outlineLevel="0" collapsed="false">
      <c r="A25" s="192" t="s">
        <v>99</v>
      </c>
      <c r="B25" s="192"/>
      <c r="C25" s="192"/>
      <c r="D25" s="192"/>
      <c r="E25" s="192"/>
    </row>
    <row r="26" customFormat="false" ht="12.8" hidden="false" customHeight="false" outlineLevel="0" collapsed="false">
      <c r="B26" s="193"/>
      <c r="C26" s="193"/>
      <c r="D26" s="193"/>
      <c r="E26" s="193"/>
    </row>
  </sheetData>
  <sheetProtection sheet="true" objects="true" scenarios="true"/>
  <mergeCells count="4">
    <mergeCell ref="A2:E2"/>
    <mergeCell ref="A23:E23"/>
    <mergeCell ref="A24:E24"/>
    <mergeCell ref="A25:E25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2023-04-12T10:15:41Z</dcterms:created>
  <dc:creator/>
  <dc:description/>
  <dc:language>fr-FR</dc:language>
  <cp:lastModifiedBy/>
  <cp:revision>1</cp:revision>
  <dc:subject/>
  <dc:title/>
</cp:coreProperties>
</file>